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egeos-my.sharepoint.com/personal/dwehner_egeos_de/Documents/BASTA/2-Data_Quality/"/>
    </mc:Choice>
  </mc:AlternateContent>
  <xr:revisionPtr revIDLastSave="23" documentId="13_ncr:1_{6D4AD493-367A-46BD-9DDA-2098DF90DB04}" xr6:coauthVersionLast="47" xr6:coauthVersionMax="47" xr10:uidLastSave="{0A0B3212-DA97-40D4-AD5B-C79598672664}"/>
  <bookViews>
    <workbookView xWindow="18900" yWindow="-16320" windowWidth="29040" windowHeight="15840" activeTab="2" xr2:uid="{5ECC81C2-46FE-43E0-8F69-BBCAE0CA2655}"/>
  </bookViews>
  <sheets>
    <sheet name="Questionnaire - Quality Factors" sheetId="7" r:id="rId1"/>
    <sheet name="Workshop - Quality Factors" sheetId="3" r:id="rId2"/>
    <sheet name="Quality Factors (Preliminary)" sheetId="9" r:id="rId3"/>
    <sheet name="References (old)" sheetId="8" state="hidden" r:id="rId4"/>
    <sheet name="References" sheetId="11" r:id="rId5"/>
  </sheets>
  <definedNames>
    <definedName name="_xlnm._FilterDatabase" localSheetId="2" hidden="1">'Quality Factors (Preliminary)'!$B$17:$J$32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96" i="7" l="1"/>
  <c r="AV96" i="7"/>
  <c r="AW96" i="7"/>
  <c r="AU97" i="7"/>
  <c r="AV97" i="7"/>
  <c r="AW97" i="7"/>
  <c r="AW95" i="7"/>
  <c r="AV95" i="7"/>
  <c r="AU95" i="7"/>
  <c r="AW94" i="7"/>
  <c r="AV94" i="7"/>
  <c r="AU94" i="7"/>
  <c r="AW93" i="7"/>
  <c r="AV93" i="7"/>
  <c r="AU93" i="7"/>
  <c r="AW92" i="7"/>
  <c r="AV92" i="7"/>
  <c r="AU92" i="7"/>
  <c r="AW91" i="7"/>
  <c r="AV91" i="7"/>
  <c r="AU91" i="7"/>
  <c r="AW90" i="7"/>
  <c r="AV90" i="7"/>
  <c r="AU90" i="7"/>
  <c r="AW89" i="7"/>
  <c r="AV89" i="7"/>
  <c r="AU89" i="7"/>
  <c r="AW88" i="7"/>
  <c r="AV88" i="7"/>
  <c r="AU88" i="7"/>
  <c r="AW74" i="7"/>
  <c r="AV74" i="7"/>
  <c r="AU74" i="7"/>
  <c r="AW73" i="7"/>
  <c r="AV73" i="7"/>
  <c r="AU73" i="7"/>
  <c r="AW72" i="7"/>
  <c r="AV72" i="7"/>
  <c r="AU72" i="7"/>
  <c r="AW71" i="7"/>
  <c r="AV71" i="7"/>
  <c r="AU71" i="7"/>
  <c r="AW70" i="7"/>
  <c r="AV70" i="7"/>
  <c r="AU70" i="7"/>
  <c r="AW69" i="7"/>
  <c r="AV69" i="7"/>
  <c r="AU69" i="7"/>
  <c r="AW68" i="7"/>
  <c r="AV68" i="7"/>
  <c r="AU68" i="7"/>
  <c r="AW67" i="7"/>
  <c r="AV67" i="7"/>
  <c r="AU67" i="7"/>
  <c r="AU55" i="7"/>
  <c r="AV55" i="7"/>
  <c r="AW55" i="7"/>
  <c r="AW54" i="7"/>
  <c r="AV54" i="7"/>
  <c r="AU54" i="7"/>
  <c r="AW53" i="7"/>
  <c r="AV53" i="7"/>
  <c r="AU53" i="7"/>
  <c r="AW52" i="7"/>
  <c r="AV52" i="7"/>
  <c r="AU52" i="7"/>
  <c r="AW51" i="7"/>
  <c r="AV51" i="7"/>
  <c r="AU51" i="7"/>
  <c r="AW50" i="7"/>
  <c r="AV50" i="7"/>
  <c r="AU50" i="7"/>
  <c r="AW49" i="7"/>
  <c r="AV49" i="7"/>
  <c r="AU49" i="7"/>
  <c r="AW48" i="7"/>
  <c r="AV48" i="7"/>
  <c r="AU48" i="7"/>
  <c r="AW47" i="7"/>
  <c r="AV47" i="7"/>
  <c r="AU47" i="7"/>
  <c r="AT92" i="7" l="1"/>
  <c r="AS92" i="7" s="1"/>
  <c r="AT88" i="7"/>
  <c r="AZ88" i="7" s="1"/>
  <c r="AV98" i="7"/>
  <c r="AT89" i="7"/>
  <c r="AY89" i="7" s="1"/>
  <c r="BB89" i="7" s="1"/>
  <c r="AT95" i="7"/>
  <c r="BA95" i="7" s="1"/>
  <c r="AT96" i="7"/>
  <c r="BA96" i="7" s="1"/>
  <c r="AT93" i="7"/>
  <c r="AS93" i="7" s="1"/>
  <c r="AW98" i="7"/>
  <c r="AT91" i="7"/>
  <c r="AS91" i="7" s="1"/>
  <c r="AT94" i="7"/>
  <c r="AS94" i="7" s="1"/>
  <c r="AU98" i="7"/>
  <c r="AS96" i="7"/>
  <c r="AY96" i="7"/>
  <c r="BB96" i="7" s="1"/>
  <c r="AT97" i="7"/>
  <c r="AS97" i="7" s="1"/>
  <c r="AS89" i="7"/>
  <c r="AZ89" i="7"/>
  <c r="BA89" i="7"/>
  <c r="AT90" i="7"/>
  <c r="AS90" i="7" s="1"/>
  <c r="AT74" i="7"/>
  <c r="AZ74" i="7" s="1"/>
  <c r="AU75" i="7"/>
  <c r="AT54" i="7"/>
  <c r="BA54" i="7" s="1"/>
  <c r="AW56" i="7"/>
  <c r="AT71" i="7"/>
  <c r="AZ71" i="7" s="1"/>
  <c r="AT73" i="7"/>
  <c r="AZ73" i="7" s="1"/>
  <c r="AW75" i="7"/>
  <c r="AV75" i="7"/>
  <c r="AU56" i="7"/>
  <c r="AV56" i="7"/>
  <c r="AT49" i="7"/>
  <c r="AT68" i="7"/>
  <c r="AT50" i="7"/>
  <c r="BA50" i="7" s="1"/>
  <c r="AT55" i="7"/>
  <c r="AS55" i="7" s="1"/>
  <c r="AX55" i="7" s="1"/>
  <c r="AT53" i="7"/>
  <c r="AT70" i="7"/>
  <c r="AT72" i="7"/>
  <c r="AS72" i="7" s="1"/>
  <c r="AX72" i="7" s="1"/>
  <c r="AT51" i="7"/>
  <c r="AT52" i="7"/>
  <c r="AT69" i="7"/>
  <c r="AT67" i="7"/>
  <c r="AS67" i="7" s="1"/>
  <c r="AX67" i="7" s="1"/>
  <c r="AT47" i="7"/>
  <c r="AT48" i="7"/>
  <c r="AU31" i="7"/>
  <c r="AU30" i="7"/>
  <c r="AU29" i="7"/>
  <c r="AU28" i="7"/>
  <c r="AU27" i="7"/>
  <c r="AU26" i="7"/>
  <c r="AU25" i="7"/>
  <c r="AU24" i="7"/>
  <c r="AU23" i="7"/>
  <c r="AU22" i="7"/>
  <c r="AU21" i="7"/>
  <c r="AU20" i="7"/>
  <c r="AU19" i="7"/>
  <c r="AU18" i="7"/>
  <c r="AW19" i="7"/>
  <c r="AW20" i="7"/>
  <c r="AW21" i="7"/>
  <c r="AW22" i="7"/>
  <c r="AW23" i="7"/>
  <c r="AW24" i="7"/>
  <c r="AW25" i="7"/>
  <c r="AW26" i="7"/>
  <c r="AW27" i="7"/>
  <c r="AW28" i="7"/>
  <c r="AW29" i="7"/>
  <c r="AW30" i="7"/>
  <c r="AW31" i="7"/>
  <c r="AW18" i="7"/>
  <c r="AV19" i="7"/>
  <c r="AV20" i="7"/>
  <c r="AV21" i="7"/>
  <c r="AV22" i="7"/>
  <c r="AV23" i="7"/>
  <c r="AV24" i="7"/>
  <c r="AV25" i="7"/>
  <c r="AV26" i="7"/>
  <c r="AV27" i="7"/>
  <c r="AV28" i="7"/>
  <c r="AV29" i="7"/>
  <c r="AV30" i="7"/>
  <c r="AV31" i="7"/>
  <c r="AV18" i="7"/>
  <c r="BA91" i="7" l="1"/>
  <c r="BA92" i="7"/>
  <c r="AY92" i="7"/>
  <c r="AZ92" i="7"/>
  <c r="BA88" i="7"/>
  <c r="AY88" i="7"/>
  <c r="BB88" i="7" s="1"/>
  <c r="AS88" i="7"/>
  <c r="AZ93" i="7"/>
  <c r="BA55" i="7"/>
  <c r="AS95" i="7"/>
  <c r="AZ96" i="7"/>
  <c r="BA94" i="7"/>
  <c r="AY93" i="7"/>
  <c r="BB93" i="7" s="1"/>
  <c r="AY91" i="7"/>
  <c r="BB91" i="7" s="1"/>
  <c r="AZ91" i="7"/>
  <c r="AZ94" i="7"/>
  <c r="AY55" i="7"/>
  <c r="BB55" i="7" s="1"/>
  <c r="AY94" i="7"/>
  <c r="BB94" i="7" s="1"/>
  <c r="AY95" i="7"/>
  <c r="BB95" i="7" s="1"/>
  <c r="AZ95" i="7"/>
  <c r="BA93" i="7"/>
  <c r="BA71" i="7"/>
  <c r="AT98" i="7"/>
  <c r="AY97" i="7"/>
  <c r="BB97" i="7" s="1"/>
  <c r="AZ97" i="7"/>
  <c r="BA97" i="7"/>
  <c r="AZ90" i="7"/>
  <c r="BA90" i="7"/>
  <c r="AY90" i="7"/>
  <c r="BB90" i="7" s="1"/>
  <c r="BB92" i="7"/>
  <c r="AZ55" i="7"/>
  <c r="AY50" i="7"/>
  <c r="AZ72" i="7"/>
  <c r="AY74" i="7"/>
  <c r="AZ70" i="7"/>
  <c r="AS70" i="7"/>
  <c r="AX70" i="7" s="1"/>
  <c r="BA53" i="7"/>
  <c r="AS53" i="7"/>
  <c r="AX53" i="7" s="1"/>
  <c r="BA73" i="7"/>
  <c r="AS73" i="7"/>
  <c r="AX73" i="7" s="1"/>
  <c r="AZ48" i="7"/>
  <c r="AS48" i="7"/>
  <c r="AX48" i="7" s="1"/>
  <c r="AY72" i="7"/>
  <c r="BB72" i="7" s="1"/>
  <c r="BA69" i="7"/>
  <c r="AS69" i="7"/>
  <c r="AX69" i="7" s="1"/>
  <c r="AZ50" i="7"/>
  <c r="AS50" i="7"/>
  <c r="AX50" i="7" s="1"/>
  <c r="AY71" i="7"/>
  <c r="AS71" i="7"/>
  <c r="AX71" i="7" s="1"/>
  <c r="AY47" i="7"/>
  <c r="AS47" i="7"/>
  <c r="AX47" i="7" s="1"/>
  <c r="AY52" i="7"/>
  <c r="AS52" i="7"/>
  <c r="AX52" i="7" s="1"/>
  <c r="BA68" i="7"/>
  <c r="AS68" i="7"/>
  <c r="AX68" i="7" s="1"/>
  <c r="BA72" i="7"/>
  <c r="AZ51" i="7"/>
  <c r="AS51" i="7"/>
  <c r="AX51" i="7" s="1"/>
  <c r="AY49" i="7"/>
  <c r="AS49" i="7"/>
  <c r="AX49" i="7" s="1"/>
  <c r="AY54" i="7"/>
  <c r="AS54" i="7"/>
  <c r="AX54" i="7" s="1"/>
  <c r="BA74" i="7"/>
  <c r="AS74" i="7"/>
  <c r="AX74" i="7" s="1"/>
  <c r="AY69" i="7"/>
  <c r="AZ54" i="7"/>
  <c r="AZ53" i="7"/>
  <c r="AZ69" i="7"/>
  <c r="AY53" i="7"/>
  <c r="AY70" i="7"/>
  <c r="BA52" i="7"/>
  <c r="BA70" i="7"/>
  <c r="AZ52" i="7"/>
  <c r="AZ49" i="7"/>
  <c r="AY73" i="7"/>
  <c r="AZ68" i="7"/>
  <c r="BA49" i="7"/>
  <c r="AY68" i="7"/>
  <c r="BA51" i="7"/>
  <c r="AY51" i="7"/>
  <c r="AT75" i="7"/>
  <c r="BA47" i="7"/>
  <c r="AT56" i="7"/>
  <c r="AZ67" i="7"/>
  <c r="BA67" i="7"/>
  <c r="AY67" i="7"/>
  <c r="BB67" i="7" s="1"/>
  <c r="BA48" i="7"/>
  <c r="AY48" i="7"/>
  <c r="AZ47" i="7"/>
  <c r="AT24" i="7"/>
  <c r="AT26" i="7"/>
  <c r="AT19" i="7"/>
  <c r="AT27" i="7"/>
  <c r="AT29" i="7"/>
  <c r="AT23" i="7"/>
  <c r="AW32" i="7"/>
  <c r="AT25" i="7"/>
  <c r="AT31" i="7"/>
  <c r="AT21" i="7"/>
  <c r="AV32" i="7"/>
  <c r="AT18" i="7"/>
  <c r="AU32" i="7"/>
  <c r="AT30" i="7"/>
  <c r="AT22" i="7"/>
  <c r="AT28" i="7"/>
  <c r="AT20" i="7"/>
  <c r="AY98" i="7" l="1"/>
  <c r="AT11" i="7"/>
  <c r="BB74" i="7"/>
  <c r="BB48" i="7"/>
  <c r="BB68" i="7"/>
  <c r="BB50" i="7"/>
  <c r="BA98" i="7"/>
  <c r="AZ98" i="7"/>
  <c r="BB53" i="7"/>
  <c r="BB70" i="7"/>
  <c r="BB49" i="7"/>
  <c r="BB69" i="7"/>
  <c r="BB71" i="7"/>
  <c r="BB54" i="7"/>
  <c r="BB52" i="7"/>
  <c r="BB51" i="7"/>
  <c r="BB47" i="7"/>
  <c r="AZ22" i="7"/>
  <c r="AS22" i="7"/>
  <c r="AX22" i="7" s="1"/>
  <c r="AZ30" i="7"/>
  <c r="AS30" i="7"/>
  <c r="AX30" i="7" s="1"/>
  <c r="BA23" i="7"/>
  <c r="AS23" i="7"/>
  <c r="AX23" i="7" s="1"/>
  <c r="BA27" i="7"/>
  <c r="AS27" i="7"/>
  <c r="AX27" i="7" s="1"/>
  <c r="AY25" i="7"/>
  <c r="AS25" i="7"/>
  <c r="AX25" i="7" s="1"/>
  <c r="BA29" i="7"/>
  <c r="AS29" i="7"/>
  <c r="AX29" i="7" s="1"/>
  <c r="AY18" i="7"/>
  <c r="AS18" i="7"/>
  <c r="AX18" i="7" s="1"/>
  <c r="BA19" i="7"/>
  <c r="AS19" i="7"/>
  <c r="AX19" i="7" s="1"/>
  <c r="AY21" i="7"/>
  <c r="AS21" i="7"/>
  <c r="AX21" i="7" s="1"/>
  <c r="BA26" i="7"/>
  <c r="AS26" i="7"/>
  <c r="AX26" i="7" s="1"/>
  <c r="BB73" i="7"/>
  <c r="AZ28" i="7"/>
  <c r="AS28" i="7"/>
  <c r="AX28" i="7" s="1"/>
  <c r="AZ20" i="7"/>
  <c r="AS20" i="7"/>
  <c r="AX20" i="7" s="1"/>
  <c r="AY31" i="7"/>
  <c r="AS31" i="7"/>
  <c r="AX31" i="7" s="1"/>
  <c r="AZ24" i="7"/>
  <c r="AS24" i="7"/>
  <c r="AX24" i="7" s="1"/>
  <c r="AZ56" i="7"/>
  <c r="BA56" i="7"/>
  <c r="AY56" i="7"/>
  <c r="AY75" i="7"/>
  <c r="AZ75" i="7"/>
  <c r="BA75" i="7"/>
  <c r="AY24" i="7"/>
  <c r="BA18" i="7"/>
  <c r="BA24" i="7"/>
  <c r="AZ19" i="7"/>
  <c r="AZ26" i="7"/>
  <c r="AY26" i="7"/>
  <c r="AZ25" i="7"/>
  <c r="BA25" i="7"/>
  <c r="AZ31" i="7"/>
  <c r="AY19" i="7"/>
  <c r="AY27" i="7"/>
  <c r="AY29" i="7"/>
  <c r="AZ29" i="7"/>
  <c r="AY23" i="7"/>
  <c r="AZ27" i="7"/>
  <c r="AZ21" i="7"/>
  <c r="BA22" i="7"/>
  <c r="BA21" i="7"/>
  <c r="BA31" i="7"/>
  <c r="AZ23" i="7"/>
  <c r="AY20" i="7"/>
  <c r="BA30" i="7"/>
  <c r="AY22" i="7"/>
  <c r="BB22" i="7" s="1"/>
  <c r="AT32" i="7"/>
  <c r="AZ32" i="7" s="1"/>
  <c r="AY30" i="7"/>
  <c r="BB30" i="7" s="1"/>
  <c r="AZ18" i="7"/>
  <c r="BA20" i="7"/>
  <c r="AY28" i="7"/>
  <c r="BB28" i="7" s="1"/>
  <c r="BA28" i="7"/>
  <c r="BB20" i="7" l="1"/>
  <c r="BB29" i="7"/>
  <c r="BB27" i="7"/>
  <c r="BB19" i="7"/>
  <c r="BB18" i="7"/>
  <c r="BB24" i="7"/>
  <c r="BB31" i="7"/>
  <c r="BB23" i="7"/>
  <c r="BB26" i="7"/>
  <c r="BB21" i="7"/>
  <c r="BB25" i="7"/>
  <c r="AY32" i="7"/>
  <c r="BA3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Torsten Frey</author>
  </authors>
  <commentList>
    <comment ref="B4" authorId="0" shapeId="0" xr:uid="{B42E0A6F-7C05-424E-A4EF-2377B78F7D46}">
      <text>
        <r>
          <rPr>
            <sz val="9"/>
            <color indexed="81"/>
            <rFont val="Segoe UI"/>
            <family val="2"/>
          </rPr>
          <t>Sources:
Campbell (1985), Dresdner Sprengschule</t>
        </r>
      </text>
    </comment>
    <comment ref="B5" authorId="0" shapeId="0" xr:uid="{B6AA5921-BEE1-4348-A23E-CB29C414BA6F}">
      <text>
        <r>
          <rPr>
            <sz val="9"/>
            <color indexed="81"/>
            <rFont val="Segoe UI"/>
            <family val="2"/>
          </rPr>
          <t>Sources:
Campbell (1985), Dresdner Sprengschule</t>
        </r>
      </text>
    </comment>
    <comment ref="B6" authorId="0" shapeId="0" xr:uid="{CD8442C1-A72B-4FB4-9AC4-B3B5DDB704D3}">
      <text>
        <r>
          <rPr>
            <sz val="9"/>
            <color indexed="81"/>
            <rFont val="Segoe UI"/>
            <family val="2"/>
          </rPr>
          <t>Sources:
Campbell (1985), Dresdner Sprengschule</t>
        </r>
      </text>
    </comment>
    <comment ref="B7" authorId="0" shapeId="0" xr:uid="{FECE0E44-C403-4E46-96A9-C306A8F41709}">
      <text>
        <r>
          <rPr>
            <sz val="9"/>
            <color indexed="81"/>
            <rFont val="Segoe UI"/>
            <family val="2"/>
          </rPr>
          <t>Sources:
Kölbel and Rose (2016),
Winkelmann and Fischer (2009)</t>
        </r>
      </text>
    </comment>
    <comment ref="B8" authorId="0" shapeId="0" xr:uid="{11FAD506-E3EB-4658-8713-5613F00B77DA}">
      <text>
        <r>
          <rPr>
            <sz val="9"/>
            <color indexed="81"/>
            <rFont val="Segoe UI"/>
            <family val="2"/>
          </rPr>
          <t>Source:
Winkelmann (personal communicationation, 2020)</t>
        </r>
      </text>
    </comment>
    <comment ref="B9" authorId="0" shapeId="0" xr:uid="{896D2095-CD72-467D-BA97-E8C6CB857229}">
      <text>
        <r>
          <rPr>
            <sz val="9"/>
            <color indexed="81"/>
            <rFont val="Segoe UI"/>
            <family val="2"/>
          </rPr>
          <t>This parameter is part of the aim of the survey. Detection depth/burial depth is defined depth to which all objects buried in the sea floor shall be detected. For this questionnaire it only applies to magnetics.</t>
        </r>
      </text>
    </comment>
    <comment ref="B10" authorId="0" shapeId="0" xr:uid="{B3032358-11F8-425C-A3A4-679EDFD15208}">
      <text>
        <r>
          <rPr>
            <sz val="9"/>
            <color indexed="81"/>
            <rFont val="Segoe UI"/>
            <family val="2"/>
          </rPr>
          <t>Sources:
Campbell (1985), Dresdner Sprengschule</t>
        </r>
      </text>
    </comment>
    <comment ref="B19" authorId="0" shapeId="0" xr:uid="{E0F445FF-FD89-4ACB-8ABE-4BEB108F3693}">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B21" authorId="0" shapeId="0" xr:uid="{A7141FE9-A97C-4A4F-BD4B-9E9BC7766BB3}">
      <text>
        <r>
          <rPr>
            <sz val="9"/>
            <color indexed="81"/>
            <rFont val="Segoe UI"/>
            <family val="2"/>
          </rPr>
          <t xml:space="preserve">Is the assumed fixed height over seafloor for this scenario.
</t>
        </r>
      </text>
    </comment>
    <comment ref="B22" authorId="0" shapeId="0" xr:uid="{1C0DF260-E7FE-48C8-BC9B-C1F369B19A0D}">
      <text>
        <r>
          <rPr>
            <sz val="9"/>
            <color indexed="81"/>
            <rFont val="Segoe UI"/>
            <family val="2"/>
          </rPr>
          <t>For computation of gradients and the analytical signal.</t>
        </r>
      </text>
    </comment>
    <comment ref="B23" authorId="0" shapeId="0" xr:uid="{646C36E6-AD4A-4833-9377-939DEDA8C8DB}">
      <text>
        <r>
          <rPr>
            <sz val="9"/>
            <color indexed="81"/>
            <rFont val="Segoe UI"/>
            <family val="2"/>
          </rPr>
          <t>- For computation of gradients and the analytical signal.
 - Only relevant for vertical gradiometers.</t>
        </r>
      </text>
    </comment>
    <comment ref="B24" authorId="0" shapeId="0" xr:uid="{0257E6C0-B46E-48CE-9844-2309DCF9FA17}">
      <text>
        <r>
          <rPr>
            <sz val="9"/>
            <color indexed="81"/>
            <rFont val="Segoe UI"/>
            <family val="2"/>
          </rPr>
          <t xml:space="preserve">- Depends on </t>
        </r>
        <r>
          <rPr>
            <i/>
            <sz val="9"/>
            <color indexed="81"/>
            <rFont val="Segoe UI"/>
            <family val="2"/>
          </rPr>
          <t>h</t>
        </r>
        <r>
          <rPr>
            <i/>
            <vertAlign val="subscript"/>
            <sz val="9"/>
            <color indexed="81"/>
            <rFont val="Segoe UI"/>
            <family val="2"/>
          </rPr>
          <t xml:space="preserve">m
</t>
        </r>
        <r>
          <rPr>
            <sz val="9"/>
            <color indexed="81"/>
            <rFont val="Segoe UI"/>
            <family val="2"/>
          </rPr>
          <t>- For grid computation, spacings that are smaller than these values may be required.</t>
        </r>
      </text>
    </comment>
    <comment ref="B25" authorId="0" shapeId="0" xr:uid="{D138D364-8D0B-44F2-9E01-86CA5EE5E81C}">
      <text>
        <r>
          <rPr>
            <sz val="9"/>
            <color indexed="81"/>
            <rFont val="Segoe UI"/>
            <family val="2"/>
          </rPr>
          <t>Only relevant for vertical gradiometers.</t>
        </r>
      </text>
    </comment>
    <comment ref="B27" authorId="0" shapeId="0" xr:uid="{C64330D6-A7BA-4770-8EB9-96EEE37AD271}">
      <text>
        <r>
          <rPr>
            <b/>
            <sz val="9"/>
            <color indexed="81"/>
            <rFont val="Segoe UI"/>
            <family val="2"/>
          </rPr>
          <t>Torsten Frey:</t>
        </r>
        <r>
          <rPr>
            <sz val="9"/>
            <color indexed="81"/>
            <rFont val="Segoe UI"/>
            <family val="2"/>
          </rPr>
          <t xml:space="preserve">
Line length is required to be able to apply filters during data processing.</t>
        </r>
      </text>
    </comment>
    <comment ref="AF29" authorId="0" shapeId="0" xr:uid="{54596D6E-DCC1-475B-8CFB-ABA3E87FE4CA}">
      <text>
        <r>
          <rPr>
            <b/>
            <sz val="9"/>
            <color indexed="81"/>
            <rFont val="Segoe UI"/>
            <charset val="1"/>
          </rPr>
          <t>Torsten Frey:</t>
        </r>
        <r>
          <rPr>
            <sz val="9"/>
            <color indexed="81"/>
            <rFont val="Segoe UI"/>
            <charset val="1"/>
          </rPr>
          <t xml:space="preserve">
Entry was "too small". This is probably an entry by mistake, since no value was provided and the comment "irrelevant" was provided.</t>
        </r>
      </text>
    </comment>
    <comment ref="B47" authorId="0" shapeId="0" xr:uid="{6F7C5FFC-8BCB-4607-934F-F54AD85B097E}">
      <text>
        <r>
          <rPr>
            <sz val="9"/>
            <color indexed="81"/>
            <rFont val="Segoe UI"/>
            <family val="2"/>
          </rPr>
          <t>The maximum spatial distance between two pings along track.</t>
        </r>
      </text>
    </comment>
    <comment ref="E48" authorId="0" shapeId="0" xr:uid="{6A380575-859D-433E-A18A-F0C9A76F8737}">
      <text>
        <r>
          <rPr>
            <i/>
            <sz val="9"/>
            <color indexed="81"/>
            <rFont val="Segoe UI"/>
            <family val="2"/>
          </rPr>
          <t>r</t>
        </r>
        <r>
          <rPr>
            <sz val="9"/>
            <color indexed="81"/>
            <rFont val="Segoe UI"/>
            <family val="2"/>
          </rPr>
          <t xml:space="preserve"> = ground range
value in brackets indicates max. height</t>
        </r>
      </text>
    </comment>
    <comment ref="F48" authorId="0" shapeId="0" xr:uid="{526B2418-A2E5-4DDB-B7D9-3B00CDA91F5B}">
      <text>
        <r>
          <rPr>
            <i/>
            <sz val="9"/>
            <color indexed="81"/>
            <rFont val="Segoe UI"/>
            <family val="2"/>
          </rPr>
          <t>r</t>
        </r>
        <r>
          <rPr>
            <sz val="9"/>
            <color indexed="81"/>
            <rFont val="Segoe UI"/>
            <family val="2"/>
          </rPr>
          <t xml:space="preserve"> = ground range
value in brackets indicates max. height</t>
        </r>
      </text>
    </comment>
    <comment ref="B49" authorId="0" shapeId="0" xr:uid="{5BFBAA47-D9D1-4541-BCAC-5280501B38AF}">
      <text>
        <r>
          <rPr>
            <sz val="9"/>
            <color indexed="81"/>
            <rFont val="Segoe UI"/>
            <charset val="1"/>
          </rPr>
          <t>Since line spacing depends on the range, this parameter is expressed as coverage (i.e. the number of times the survey area must be covered, given the requirements of the other parameters.).</t>
        </r>
      </text>
    </comment>
    <comment ref="S51" authorId="0" shapeId="0" xr:uid="{C21D4AF8-FC9E-4D0B-B0E3-C03815168761}">
      <text>
        <r>
          <rPr>
            <b/>
            <sz val="9"/>
            <color indexed="81"/>
            <rFont val="Segoe UI"/>
            <charset val="1"/>
          </rPr>
          <t>Torsten Frey:</t>
        </r>
        <r>
          <rPr>
            <sz val="9"/>
            <color indexed="81"/>
            <rFont val="Segoe UI"/>
            <charset val="1"/>
          </rPr>
          <t xml:space="preserve">
Sheet entry was "Yes" but then a corrected vlaue was entered.</t>
        </r>
      </text>
    </comment>
    <comment ref="AD53" authorId="0" shapeId="0" xr:uid="{633EC3CE-1E71-4A14-8F40-D0C6B591460A}">
      <text>
        <r>
          <rPr>
            <b/>
            <sz val="9"/>
            <color indexed="81"/>
            <rFont val="Segoe UI"/>
            <charset val="1"/>
          </rPr>
          <t>Torsten Frey:</t>
        </r>
        <r>
          <rPr>
            <sz val="9"/>
            <color indexed="81"/>
            <rFont val="Segoe UI"/>
            <charset val="1"/>
          </rPr>
          <t xml:space="preserve">
Entry was "too small". This was changed, since the comment "Not relevant" was provided.</t>
        </r>
      </text>
    </comment>
    <comment ref="AE53" authorId="0" shapeId="0" xr:uid="{D1D3D000-6D56-4D87-A496-105831924C75}">
      <text>
        <r>
          <rPr>
            <b/>
            <sz val="9"/>
            <color indexed="81"/>
            <rFont val="Segoe UI"/>
            <charset val="1"/>
          </rPr>
          <t>Torsten Frey:</t>
        </r>
        <r>
          <rPr>
            <sz val="9"/>
            <color indexed="81"/>
            <rFont val="Segoe UI"/>
            <charset val="1"/>
          </rPr>
          <t xml:space="preserve">
Entry was "too small". This was changed, since the comment "Not relevant" was provided.</t>
        </r>
      </text>
    </comment>
    <comment ref="AF53" authorId="0" shapeId="0" xr:uid="{35F048F1-B874-4077-A752-32DFE3BEE7FF}">
      <text>
        <r>
          <rPr>
            <b/>
            <sz val="9"/>
            <color indexed="81"/>
            <rFont val="Segoe UI"/>
            <charset val="1"/>
          </rPr>
          <t>Torsten Frey:</t>
        </r>
        <r>
          <rPr>
            <sz val="9"/>
            <color indexed="81"/>
            <rFont val="Segoe UI"/>
            <charset val="1"/>
          </rPr>
          <t xml:space="preserve">
Entry was "too small". This was changed, since the comment "Not relevant" was provided.</t>
        </r>
      </text>
    </comment>
    <comment ref="AG53" authorId="0" shapeId="0" xr:uid="{507503FC-EC69-45FE-838B-F6DA449DC0E2}">
      <text>
        <r>
          <rPr>
            <b/>
            <sz val="9"/>
            <color indexed="81"/>
            <rFont val="Segoe UI"/>
            <charset val="1"/>
          </rPr>
          <t>Torsten Frey:</t>
        </r>
        <r>
          <rPr>
            <sz val="9"/>
            <color indexed="81"/>
            <rFont val="Segoe UI"/>
            <charset val="1"/>
          </rPr>
          <t xml:space="preserve">
Entry was "too small". This was changed, since the comment "Not relevant" was provided.</t>
        </r>
      </text>
    </comment>
    <comment ref="B54" authorId="0" shapeId="0" xr:uid="{136D2FE2-5351-4B67-B250-4381509E2338}">
      <text>
        <r>
          <rPr>
            <sz val="9"/>
            <color indexed="81"/>
            <rFont val="Segoe UI"/>
            <family val="2"/>
          </rPr>
          <t>Under the assumption of accurate heading.</t>
        </r>
      </text>
    </comment>
    <comment ref="B55" authorId="0" shapeId="0" xr:uid="{64CCFC98-B3B8-4506-8CA0-02179FE50E3E}">
      <text>
        <r>
          <rPr>
            <sz val="9"/>
            <color indexed="81"/>
            <rFont val="Segoe UI"/>
            <family val="2"/>
          </rPr>
          <t>Under the assumption of accurate heading.</t>
        </r>
      </text>
    </comment>
    <comment ref="B67" authorId="0" shapeId="0" xr:uid="{74633336-013D-49DA-AB00-AE1D2DCFEE46}">
      <text>
        <r>
          <rPr>
            <sz val="9"/>
            <color indexed="81"/>
            <rFont val="Segoe UI"/>
            <family val="2"/>
          </rPr>
          <t xml:space="preserve">The maximum spatial distance between two pings along track.
</t>
        </r>
      </text>
    </comment>
    <comment ref="B68" authorId="0" shapeId="0" xr:uid="{2D01FB08-976B-46B3-8020-897D6CDE80D8}">
      <text>
        <r>
          <rPr>
            <sz val="9"/>
            <color indexed="81"/>
            <rFont val="Segoe UI"/>
            <charset val="1"/>
          </rPr>
          <t>Since line spacing depends on the maximum swath width, this parameter is expressed as coverage (i.e. the number of times the survey area must be covered, given the requirements of the other parameters.).</t>
        </r>
      </text>
    </comment>
    <comment ref="B73" authorId="0" shapeId="0" xr:uid="{A3376BF9-356A-45F2-9BDF-D519F49D5C30}">
      <text>
        <r>
          <rPr>
            <sz val="9"/>
            <color indexed="81"/>
            <rFont val="Segoe UI"/>
            <charset val="1"/>
          </rPr>
          <t>In other words: What is the positioning accuracy of the pinged area, that should be reached after full motion compensation?</t>
        </r>
      </text>
    </comment>
    <comment ref="B74" authorId="0" shapeId="0" xr:uid="{094F07BA-6A32-436D-B60D-08AAA6F35769}">
      <text>
        <r>
          <rPr>
            <sz val="9"/>
            <color indexed="81"/>
            <rFont val="Segoe UI"/>
            <charset val="1"/>
          </rPr>
          <t>In other words: What is the positioning accuracy of the pinged area, that should be reached after full motion compensation?</t>
        </r>
      </text>
    </comment>
    <comment ref="AX86" authorId="0" shapeId="0" xr:uid="{205F54B1-FBE2-4DCD-BF28-6F5312E9946A}">
      <text>
        <r>
          <rPr>
            <b/>
            <sz val="9"/>
            <color indexed="81"/>
            <rFont val="Segoe UI"/>
            <charset val="1"/>
          </rPr>
          <t>Torsten Frey:</t>
        </r>
        <r>
          <rPr>
            <sz val="9"/>
            <color indexed="81"/>
            <rFont val="Segoe UI"/>
            <charset val="1"/>
          </rPr>
          <t xml:space="preserve">
With only four responses, it woudl be inappropreate to accept answers if one participant raised concerns.</t>
        </r>
      </text>
    </comment>
    <comment ref="B88" authorId="0" shapeId="0" xr:uid="{42929269-43BE-431D-9E3D-3760DC2D5F7F}">
      <text>
        <r>
          <rPr>
            <sz val="9"/>
            <color indexed="81"/>
            <rFont val="Segoe UI"/>
            <family val="2"/>
          </rPr>
          <t xml:space="preserve">The maximum spatial distance between two pings along track.
</t>
        </r>
      </text>
    </comment>
    <comment ref="V88" authorId="0" shapeId="0" xr:uid="{BAC91FC1-AB2A-4052-89BC-CBA216A71146}">
      <text>
        <r>
          <rPr>
            <b/>
            <sz val="9"/>
            <color indexed="81"/>
            <rFont val="Segoe UI"/>
            <charset val="1"/>
          </rPr>
          <t>Torsten Frey:</t>
        </r>
        <r>
          <rPr>
            <sz val="9"/>
            <color indexed="81"/>
            <rFont val="Segoe UI"/>
            <charset val="1"/>
          </rPr>
          <t xml:space="preserve">
Answer was "Tool small", but the value indicates that "Too large" is the answer.</t>
        </r>
      </text>
    </comment>
    <comment ref="B89" authorId="0" shapeId="0" xr:uid="{AABC1923-ED44-45CF-B583-F1B32BB53B9C}">
      <text>
        <r>
          <rPr>
            <sz val="9"/>
            <color indexed="81"/>
            <rFont val="Segoe UI"/>
            <family val="2"/>
          </rPr>
          <t>If installed at ship</t>
        </r>
        <r>
          <rPr>
            <i/>
            <sz val="9"/>
            <color indexed="81"/>
            <rFont val="Segoe UI"/>
            <family val="2"/>
          </rPr>
          <t xml:space="preserve"> h</t>
        </r>
        <r>
          <rPr>
            <i/>
            <vertAlign val="subscript"/>
            <sz val="9"/>
            <color indexed="81"/>
            <rFont val="Segoe UI"/>
            <family val="2"/>
          </rPr>
          <t>m</t>
        </r>
        <r>
          <rPr>
            <sz val="9"/>
            <color indexed="81"/>
            <rFont val="Segoe UI"/>
            <family val="2"/>
          </rPr>
          <t xml:space="preserve"> is the assumed water depth for this scenario.</t>
        </r>
      </text>
    </comment>
    <comment ref="B90" authorId="0" shapeId="0" xr:uid="{D44C86EF-272A-4FB5-BD17-A0E174E5C2C1}">
      <text>
        <r>
          <rPr>
            <sz val="9"/>
            <color indexed="81"/>
            <rFont val="Segoe UI"/>
            <family val="2"/>
          </rPr>
          <t xml:space="preserve">assumed angle </t>
        </r>
        <r>
          <rPr>
            <i/>
            <sz val="9"/>
            <color indexed="81"/>
            <rFont val="Segoe UI"/>
            <family val="2"/>
          </rPr>
          <t>ψ</t>
        </r>
        <r>
          <rPr>
            <sz val="9"/>
            <color indexed="81"/>
            <rFont val="Segoe UI"/>
            <family val="2"/>
          </rPr>
          <t xml:space="preserve"> for this scenario</t>
        </r>
      </text>
    </comment>
    <comment ref="B92" authorId="0" shapeId="0" xr:uid="{6C1F8EFB-3A1F-4301-B7E3-98E09057F898}">
      <text>
        <r>
          <rPr>
            <sz val="9"/>
            <color indexed="81"/>
            <rFont val="Segoe UI"/>
            <family val="2"/>
          </rPr>
          <t>This frequency is defined in such a way that the resulting vertical resolution allows for the detection of the given object.</t>
        </r>
      </text>
    </comment>
    <comment ref="B93" authorId="0" shapeId="0" xr:uid="{BD77E900-E7B6-4231-9172-7D892552E48A}">
      <text>
        <r>
          <rPr>
            <sz val="9"/>
            <color indexed="81"/>
            <rFont val="Segoe UI"/>
            <family val="2"/>
          </rPr>
          <t>- This frequency is defined to achieve penetration up to the required detection depth/burial depth (</t>
        </r>
        <r>
          <rPr>
            <i/>
            <sz val="9"/>
            <color indexed="81"/>
            <rFont val="Segoe UI"/>
            <family val="2"/>
          </rPr>
          <t>z</t>
        </r>
        <r>
          <rPr>
            <sz val="9"/>
            <color indexed="81"/>
            <rFont val="Segoe UI"/>
            <family val="2"/>
          </rPr>
          <t>).
- Depends on the signal strength, SNR and sediment type.</t>
        </r>
      </text>
    </comment>
    <comment ref="B96" authorId="0" shapeId="0" xr:uid="{42B66791-F039-40CE-AE66-E87F0E377704}">
      <text>
        <r>
          <rPr>
            <sz val="9"/>
            <color indexed="81"/>
            <rFont val="Segoe UI"/>
            <charset val="1"/>
          </rPr>
          <t>In other words: What is the positioning accuracy of the pinged area, that should be reached after full motion compensation?</t>
        </r>
      </text>
    </comment>
    <comment ref="B97" authorId="0" shapeId="0" xr:uid="{C870A304-BD06-4EB9-B091-E678D40B7AC0}">
      <text>
        <r>
          <rPr>
            <sz val="9"/>
            <color indexed="81"/>
            <rFont val="Segoe UI"/>
            <charset val="1"/>
          </rPr>
          <t>In other words: What is the positioning accuracy of the pinged area, that should be reached after full motion compensation?</t>
        </r>
      </text>
    </comment>
    <comment ref="B113" authorId="0" shapeId="0" xr:uid="{6026F9AB-721B-4C14-82CF-055B007BA2DB}">
      <text>
        <r>
          <rPr>
            <sz val="9"/>
            <color indexed="81"/>
            <rFont val="Segoe UI"/>
            <charset val="1"/>
          </rPr>
          <t>In other words: What is the positioning accuracy of the pinged area, that should be reached after full motion compensation?</t>
        </r>
      </text>
    </comment>
    <comment ref="B114" authorId="0" shapeId="0" xr:uid="{2DE975DD-74CE-4BE8-8492-D6D09168215C}">
      <text>
        <r>
          <rPr>
            <sz val="9"/>
            <color indexed="81"/>
            <rFont val="Segoe UI"/>
            <charset val="1"/>
          </rPr>
          <t>In other words: What is the positioning accuracy of the pinged area, that should be reached after full motion compensation?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Torsten Frey</author>
    <author>Daniel Wehner</author>
  </authors>
  <commentList>
    <comment ref="A4" authorId="0" shapeId="0" xr:uid="{DFD505A1-B8DC-4948-B591-6B090A160C07}">
      <text>
        <r>
          <rPr>
            <sz val="9"/>
            <color indexed="81"/>
            <rFont val="Segoe UI"/>
            <family val="2"/>
          </rPr>
          <t>Sources:
Campbell (1985), Dresdner Sprengschule</t>
        </r>
      </text>
    </comment>
    <comment ref="A5" authorId="0" shapeId="0" xr:uid="{26BBCC96-BE29-4633-8C68-E72B044FA90B}">
      <text>
        <r>
          <rPr>
            <sz val="9"/>
            <color indexed="81"/>
            <rFont val="Segoe UI"/>
            <family val="2"/>
          </rPr>
          <t>Sources:
Campbell (1985), Dresdner Sprengschule</t>
        </r>
      </text>
    </comment>
    <comment ref="A6" authorId="0" shapeId="0" xr:uid="{59116986-B276-4191-9CCE-F83139A52555}">
      <text>
        <r>
          <rPr>
            <sz val="9"/>
            <color indexed="81"/>
            <rFont val="Segoe UI"/>
            <family val="2"/>
          </rPr>
          <t>This parameter is part of the aim of the survey. Burial depth is the defined depth to which all objects buried in the sea floor shall be detected.</t>
        </r>
      </text>
    </comment>
    <comment ref="A7" authorId="0" shapeId="0" xr:uid="{193B85D0-7047-48B4-87DF-10EBBCC0B011}">
      <text>
        <r>
          <rPr>
            <sz val="9"/>
            <color indexed="81"/>
            <rFont val="Segoe UI"/>
            <family val="2"/>
          </rPr>
          <t>Sources:
Campbell (1985), Dresdner Sprengschule</t>
        </r>
      </text>
    </comment>
    <comment ref="A8" authorId="0" shapeId="0" xr:uid="{D3D70724-15A4-432E-998A-A65CA02B6E80}">
      <text>
        <r>
          <rPr>
            <sz val="9"/>
            <color indexed="81"/>
            <rFont val="Segoe UI"/>
            <family val="2"/>
          </rPr>
          <t>Sources:
Campbell (1985), Dresdner Sprengschule</t>
        </r>
      </text>
    </comment>
    <comment ref="A9" authorId="0" shapeId="0" xr:uid="{BE01A7EB-3393-479A-9ECE-4BCD43B0FC4A}">
      <text>
        <r>
          <rPr>
            <sz val="9"/>
            <color indexed="81"/>
            <rFont val="Segoe UI"/>
            <family val="2"/>
          </rPr>
          <t>Source:
Winkelmann (personal communicationation, 2020)</t>
        </r>
      </text>
    </comment>
    <comment ref="A10" authorId="0" shapeId="0" xr:uid="{68F18D02-8C3F-4099-96DB-00124E6935F2}">
      <text>
        <r>
          <rPr>
            <sz val="9"/>
            <color indexed="81"/>
            <rFont val="Segoe UI"/>
            <family val="2"/>
          </rPr>
          <t>Sources:
Kölbel and Rose (2016),
Winkelmann and Fischer (2009)</t>
        </r>
      </text>
    </comment>
    <comment ref="A11" authorId="0" shapeId="0" xr:uid="{2391DE8B-7723-4E60-B783-71951C41A483}">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A16" authorId="0" shapeId="0" xr:uid="{1E5C9FAA-4931-42D5-A453-1572ED3648BE}">
      <text>
        <r>
          <rPr>
            <sz val="9"/>
            <color indexed="81"/>
            <rFont val="Segoe UI"/>
            <family val="2"/>
          </rPr>
          <t>The maximum spatial distance between two pings along track.</t>
        </r>
      </text>
    </comment>
    <comment ref="D19" authorId="0" shapeId="0" xr:uid="{18E0DD91-D8EA-43DF-8F9F-B6AF030E3090}">
      <text>
        <r>
          <rPr>
            <i/>
            <sz val="9"/>
            <color indexed="81"/>
            <rFont val="Segoe UI"/>
            <family val="2"/>
          </rPr>
          <t>r</t>
        </r>
        <r>
          <rPr>
            <sz val="9"/>
            <color indexed="81"/>
            <rFont val="Segoe UI"/>
            <family val="2"/>
          </rPr>
          <t xml:space="preserve"> = slant range
value in brackets indicates max. height</t>
        </r>
      </text>
    </comment>
    <comment ref="A20" authorId="0" shapeId="0" xr:uid="{CBB3E0A9-F99A-4411-B3E5-BEB73E6D3146}">
      <text>
        <r>
          <rPr>
            <sz val="9"/>
            <color indexed="81"/>
            <rFont val="Segoe UI"/>
            <charset val="1"/>
          </rPr>
          <t>Since line spacing depends on the range, this parameter is expressed as coverage (i.e. the number of times the survey area must be covered, given the requirements of the other parameters.).</t>
        </r>
      </text>
    </comment>
    <comment ref="A23" authorId="0" shapeId="0" xr:uid="{8FDB2122-CF68-4948-A034-AFA128D9609F}">
      <text>
        <r>
          <rPr>
            <sz val="9"/>
            <color indexed="81"/>
            <rFont val="Segoe UI"/>
            <family val="2"/>
          </rPr>
          <t>Under the assumption of accurate heading.</t>
        </r>
      </text>
    </comment>
    <comment ref="A24" authorId="0" shapeId="0" xr:uid="{32B6924E-0CB6-4BBA-BA16-92CDE733E134}">
      <text>
        <r>
          <rPr>
            <sz val="9"/>
            <color indexed="81"/>
            <rFont val="Segoe UI"/>
            <family val="2"/>
          </rPr>
          <t>Under the assumption of accurate heading.</t>
        </r>
      </text>
    </comment>
    <comment ref="A37" authorId="0" shapeId="0" xr:uid="{31EE15D8-EC09-473F-943A-2AB105872EFB}">
      <text>
        <r>
          <rPr>
            <sz val="9"/>
            <color indexed="81"/>
            <rFont val="Segoe UI"/>
            <family val="2"/>
          </rPr>
          <t>Sources:
Campbell (1985), Dresdner Sprengschule</t>
        </r>
      </text>
    </comment>
    <comment ref="A38" authorId="0" shapeId="0" xr:uid="{D21F1801-D024-4ABD-8312-F900039A550A}">
      <text>
        <r>
          <rPr>
            <sz val="9"/>
            <color indexed="81"/>
            <rFont val="Segoe UI"/>
            <family val="2"/>
          </rPr>
          <t>Sources:
Campbell (1985), Dresdner Sprengschule</t>
        </r>
      </text>
    </comment>
    <comment ref="A39" authorId="0" shapeId="0" xr:uid="{BEA14D62-6D46-48EE-8E87-F83046763C8A}">
      <text>
        <r>
          <rPr>
            <sz val="9"/>
            <color indexed="81"/>
            <rFont val="Segoe UI"/>
            <family val="2"/>
          </rPr>
          <t>This parameter is part of the aim of the survey. Burial depth is defined depth to which all objects buried in the sea floor shall be detected.</t>
        </r>
      </text>
    </comment>
    <comment ref="A40" authorId="0" shapeId="0" xr:uid="{B5A1FC4D-ACC4-4549-884B-394B647435F6}">
      <text>
        <r>
          <rPr>
            <sz val="9"/>
            <color indexed="81"/>
            <rFont val="Segoe UI"/>
            <family val="2"/>
          </rPr>
          <t>Sources:
Campbell (1985), Dresdner Sprengschule</t>
        </r>
      </text>
    </comment>
    <comment ref="A41" authorId="0" shapeId="0" xr:uid="{B3702982-A7AB-477A-A59A-1DC56D134293}">
      <text>
        <r>
          <rPr>
            <sz val="9"/>
            <color indexed="81"/>
            <rFont val="Segoe UI"/>
            <family val="2"/>
          </rPr>
          <t>Sources:
Campbell (1985), Dresdner Sprengschule</t>
        </r>
      </text>
    </comment>
    <comment ref="A42" authorId="0" shapeId="0" xr:uid="{B4E9CA24-60C4-49AB-A61C-045B9ACD0AC4}">
      <text>
        <r>
          <rPr>
            <sz val="9"/>
            <color indexed="81"/>
            <rFont val="Segoe UI"/>
            <family val="2"/>
          </rPr>
          <t>Source:
Winkelmann (personal communicationation, 2020)</t>
        </r>
      </text>
    </comment>
    <comment ref="A43" authorId="0" shapeId="0" xr:uid="{76A9ADE4-6B4F-4A5C-9858-D52091905A36}">
      <text>
        <r>
          <rPr>
            <sz val="9"/>
            <color indexed="81"/>
            <rFont val="Segoe UI"/>
            <family val="2"/>
          </rPr>
          <t>Sources:
Kölbel and Rose (2016),
Winkelmann and Fischer (2009)</t>
        </r>
      </text>
    </comment>
    <comment ref="A44" authorId="0" shapeId="0" xr:uid="{4115B7C1-A4AC-46AB-BD5F-AF2CBCBB5730}">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A49" authorId="0" shapeId="0" xr:uid="{354AF00B-7034-4677-88F9-AC523FA1EC05}">
      <text>
        <r>
          <rPr>
            <sz val="9"/>
            <color indexed="81"/>
            <rFont val="Segoe UI"/>
            <family val="2"/>
          </rPr>
          <t xml:space="preserve">The maximum spatial distance between two pings along track.
</t>
        </r>
      </text>
    </comment>
    <comment ref="D52" authorId="1" shapeId="0" xr:uid="{E538BB85-D02C-4E18-9854-D1046483925E}">
      <text>
        <r>
          <rPr>
            <b/>
            <sz val="9"/>
            <color indexed="81"/>
            <rFont val="Tahoma"/>
            <charset val="1"/>
          </rPr>
          <t>Daniel Wehner:</t>
        </r>
        <r>
          <rPr>
            <sz val="9"/>
            <color indexed="81"/>
            <rFont val="Tahoma"/>
            <charset val="1"/>
          </rPr>
          <t xml:space="preserve">
r = slant range</t>
        </r>
      </text>
    </comment>
    <comment ref="A53" authorId="0" shapeId="0" xr:uid="{C4F381B4-F1BA-48CF-A11E-3A6B4DB5EB1D}">
      <text>
        <r>
          <rPr>
            <sz val="9"/>
            <color indexed="81"/>
            <rFont val="Segoe UI"/>
            <charset val="1"/>
          </rPr>
          <t>Since line spacing depends on the maximum swath width, this parameter is expressed as coverage (i.e. the number of times the survey area must be covered, given the requirements of the other parameters.).</t>
        </r>
      </text>
    </comment>
    <comment ref="A56" authorId="0" shapeId="0" xr:uid="{91CB2C97-CCE3-4E89-9E3F-E887144A69A7}">
      <text>
        <r>
          <rPr>
            <sz val="9"/>
            <color indexed="81"/>
            <rFont val="Segoe UI"/>
            <charset val="1"/>
          </rPr>
          <t>In other words: What is the positioning accuracy of the pinged area, that should be reached after full motion compensation?</t>
        </r>
      </text>
    </comment>
    <comment ref="A57" authorId="0" shapeId="0" xr:uid="{EBF9329B-A6B3-43D7-B75B-01902EDBDC8E}">
      <text>
        <r>
          <rPr>
            <sz val="9"/>
            <color indexed="81"/>
            <rFont val="Segoe UI"/>
            <charset val="1"/>
          </rPr>
          <t>In other words: What is the positioning accuracy of the pinged area, that should be reached after full motion compensation?</t>
        </r>
      </text>
    </comment>
    <comment ref="A69" authorId="0" shapeId="0" xr:uid="{85260930-29D9-4BC2-B240-8056FD02E8E1}">
      <text>
        <r>
          <rPr>
            <sz val="9"/>
            <color indexed="81"/>
            <rFont val="Segoe UI"/>
            <family val="2"/>
          </rPr>
          <t>Sources:
Campbell (1985), Dresdner Sprengschule</t>
        </r>
      </text>
    </comment>
    <comment ref="A70" authorId="0" shapeId="0" xr:uid="{BDA67E84-C838-4646-AFA8-4F0DA1AC10FB}">
      <text>
        <r>
          <rPr>
            <sz val="9"/>
            <color indexed="81"/>
            <rFont val="Segoe UI"/>
            <family val="2"/>
          </rPr>
          <t>Sources:
Campbell (1985), Dresdner Sprengschule</t>
        </r>
      </text>
    </comment>
    <comment ref="A71" authorId="0" shapeId="0" xr:uid="{C4602CCC-1AF3-492C-B6EA-44BC1A187EB9}">
      <text>
        <r>
          <rPr>
            <sz val="9"/>
            <color indexed="81"/>
            <rFont val="Segoe UI"/>
            <family val="2"/>
          </rPr>
          <t>This parameter is part of the aim of the survey. Burial depth is defined depth to which all objects buried in the sea floor shall be detected.</t>
        </r>
      </text>
    </comment>
    <comment ref="A72" authorId="0" shapeId="0" xr:uid="{C7427D1A-27A9-4F5E-9A7B-967F025D5633}">
      <text>
        <r>
          <rPr>
            <sz val="9"/>
            <color indexed="81"/>
            <rFont val="Segoe UI"/>
            <family val="2"/>
          </rPr>
          <t>Sources:
Campbell (1985), Dresdner Sprengschule</t>
        </r>
      </text>
    </comment>
    <comment ref="A73" authorId="0" shapeId="0" xr:uid="{24914E12-CEBB-46CB-9E98-5C6B46EE43C6}">
      <text>
        <r>
          <rPr>
            <sz val="9"/>
            <color indexed="81"/>
            <rFont val="Segoe UI"/>
            <family val="2"/>
          </rPr>
          <t>Sources:
Campbell (1985), Dresdner Sprengschule</t>
        </r>
      </text>
    </comment>
    <comment ref="A74" authorId="0" shapeId="0" xr:uid="{01920FEE-65E9-474A-A677-CEF614DB3004}">
      <text>
        <r>
          <rPr>
            <sz val="9"/>
            <color indexed="81"/>
            <rFont val="Segoe UI"/>
            <family val="2"/>
          </rPr>
          <t>Source:
Winkelmann (personal communicationation, 2020)</t>
        </r>
      </text>
    </comment>
    <comment ref="A75" authorId="0" shapeId="0" xr:uid="{F7DF37FA-508C-4073-A24F-9C4828E7632A}">
      <text>
        <r>
          <rPr>
            <sz val="9"/>
            <color indexed="81"/>
            <rFont val="Segoe UI"/>
            <family val="2"/>
          </rPr>
          <t>Sources:
Kölbel and Rose (2016),
Winkelmann and Fischer (2009)</t>
        </r>
      </text>
    </comment>
    <comment ref="A76" authorId="0" shapeId="0" xr:uid="{72AE87E2-AAB8-4B61-B063-0817196AC642}">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A82" authorId="1" shapeId="0" xr:uid="{56ACC9C4-F1CF-4784-B4C0-4495629ED317}">
      <text>
        <r>
          <rPr>
            <b/>
            <sz val="9"/>
            <color indexed="81"/>
            <rFont val="Tahoma"/>
            <family val="2"/>
          </rPr>
          <t>Daniel Wehner:</t>
        </r>
        <r>
          <rPr>
            <sz val="9"/>
            <color indexed="81"/>
            <rFont val="Tahoma"/>
            <family val="2"/>
          </rPr>
          <t xml:space="preserve">
Here, footprint is referred to diameter of illuminated, circular area of the beam</t>
        </r>
      </text>
    </comment>
    <comment ref="A83" authorId="0" shapeId="0" xr:uid="{5E90AEC1-7204-4412-A272-294FACC95966}">
      <text>
        <r>
          <rPr>
            <sz val="9"/>
            <color indexed="81"/>
            <rFont val="Segoe UI"/>
            <family val="2"/>
          </rPr>
          <t xml:space="preserve">Is the assumed fixed height over seafloor for this scenario.
</t>
        </r>
      </text>
    </comment>
    <comment ref="A93" authorId="0" shapeId="0" xr:uid="{FF3FC50D-B2B8-4AD9-AB32-85DE48572529}">
      <text>
        <r>
          <rPr>
            <sz val="9"/>
            <color indexed="81"/>
            <rFont val="Segoe UI"/>
            <family val="2"/>
          </rPr>
          <t>For computation of gradients and the analytical signal.</t>
        </r>
      </text>
    </comment>
    <comment ref="A94" authorId="0" shapeId="0" xr:uid="{D62BCDE3-2590-490F-91E9-FB9F2B9DB1BE}">
      <text>
        <r>
          <rPr>
            <sz val="9"/>
            <color indexed="81"/>
            <rFont val="Segoe UI"/>
            <family val="2"/>
          </rPr>
          <t>For computation of gradients and the analytical signal.</t>
        </r>
      </text>
    </comment>
    <comment ref="A95" authorId="0" shapeId="0" xr:uid="{320A68E7-286E-4F70-89AC-A700C2C5DD70}">
      <text>
        <r>
          <rPr>
            <sz val="9"/>
            <color indexed="81"/>
            <rFont val="Segoe UI"/>
            <family val="2"/>
          </rPr>
          <t>- For computation of gradients and the analytical signal.
 - Only relevant for vertical gradiometers.</t>
        </r>
      </text>
    </comment>
    <comment ref="A97" authorId="0" shapeId="0" xr:uid="{48A3F134-C080-4B24-BC3B-B1286F458195}">
      <text>
        <r>
          <rPr>
            <sz val="9"/>
            <color indexed="81"/>
            <rFont val="Segoe UI"/>
            <family val="2"/>
          </rPr>
          <t>Only relevant for vertical gradiometers.</t>
        </r>
      </text>
    </comment>
    <comment ref="A98" authorId="0" shapeId="0" xr:uid="{0EE68E77-CA9B-4329-8A36-BF6CC0DEFDCA}">
      <text>
        <r>
          <rPr>
            <b/>
            <sz val="9"/>
            <color indexed="81"/>
            <rFont val="Segoe UI"/>
            <family val="2"/>
          </rPr>
          <t>Torsten Frey:</t>
        </r>
        <r>
          <rPr>
            <sz val="9"/>
            <color indexed="81"/>
            <rFont val="Segoe UI"/>
            <family val="2"/>
          </rPr>
          <t xml:space="preserve">
Line length is required to be able to apply filters during data processing.</t>
        </r>
      </text>
    </comment>
    <comment ref="A99" authorId="0" shapeId="0" xr:uid="{594487AE-9363-457E-B862-A1DE825D7EF6}">
      <text>
        <r>
          <rPr>
            <b/>
            <sz val="9"/>
            <color indexed="81"/>
            <rFont val="Segoe UI"/>
            <family val="2"/>
          </rPr>
          <t>Torsten Frey:</t>
        </r>
        <r>
          <rPr>
            <sz val="9"/>
            <color indexed="81"/>
            <rFont val="Segoe UI"/>
            <family val="2"/>
          </rPr>
          <t xml:space="preserve">
Line length is required to be able to apply filters during data processing.</t>
        </r>
      </text>
    </comment>
    <comment ref="A106" authorId="0" shapeId="0" xr:uid="{B7E8CB62-758B-4A12-A613-B4FCC059CEE1}">
      <text>
        <r>
          <rPr>
            <sz val="9"/>
            <color indexed="81"/>
            <rFont val="Segoe UI"/>
            <family val="2"/>
          </rPr>
          <t>Sources:
Campbell (1985), Dresdner Sprengschule</t>
        </r>
      </text>
    </comment>
    <comment ref="A107" authorId="0" shapeId="0" xr:uid="{21C717BD-DB04-4B0C-A791-009F4BA33492}">
      <text>
        <r>
          <rPr>
            <sz val="9"/>
            <color indexed="81"/>
            <rFont val="Segoe UI"/>
            <family val="2"/>
          </rPr>
          <t>Sources:
Campbell (1985), Dresdner Sprengschule</t>
        </r>
      </text>
    </comment>
    <comment ref="A108" authorId="0" shapeId="0" xr:uid="{36CDA225-38F4-481A-90D3-D63F0AD71CB7}">
      <text>
        <r>
          <rPr>
            <sz val="9"/>
            <color indexed="81"/>
            <rFont val="Segoe UI"/>
            <family val="2"/>
          </rPr>
          <t>This parameter is part of the aim of the survey. Burial depth is defined depth to which all objects buried in the sea floor shall be detected.</t>
        </r>
      </text>
    </comment>
    <comment ref="A109" authorId="0" shapeId="0" xr:uid="{B7C6F49E-F3A5-47E4-96F7-AD2C6B6456C4}">
      <text>
        <r>
          <rPr>
            <sz val="9"/>
            <color indexed="81"/>
            <rFont val="Segoe UI"/>
            <family val="2"/>
          </rPr>
          <t>Sources:
Campbell (1985), Dresdner Sprengschule</t>
        </r>
      </text>
    </comment>
    <comment ref="A110" authorId="0" shapeId="0" xr:uid="{6AED7E42-2F60-43DE-8C30-7836390452C9}">
      <text>
        <r>
          <rPr>
            <sz val="9"/>
            <color indexed="81"/>
            <rFont val="Segoe UI"/>
            <family val="2"/>
          </rPr>
          <t>Sources:
Campbell (1985), Dresdner Sprengschule</t>
        </r>
      </text>
    </comment>
    <comment ref="A111" authorId="0" shapeId="0" xr:uid="{23B1622D-32C6-4A2A-BBEF-AA6F9F717CFD}">
      <text>
        <r>
          <rPr>
            <sz val="9"/>
            <color indexed="81"/>
            <rFont val="Segoe UI"/>
            <family val="2"/>
          </rPr>
          <t>Source:
Winkelmann (personal communicationation, 2020)</t>
        </r>
      </text>
    </comment>
    <comment ref="A112" authorId="0" shapeId="0" xr:uid="{A5041921-E6BE-4C1C-B448-DE205AA09272}">
      <text>
        <r>
          <rPr>
            <sz val="9"/>
            <color indexed="81"/>
            <rFont val="Segoe UI"/>
            <family val="2"/>
          </rPr>
          <t>Sources:
Kölbel and Rose (2016),
Winkelmann and Fischer (2009)</t>
        </r>
      </text>
    </comment>
    <comment ref="A113" authorId="0" shapeId="0" xr:uid="{7B145A42-8C03-4CAC-B708-106A11FA614F}">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A118" authorId="0" shapeId="0" xr:uid="{4B00F339-B922-4516-8273-52C06814790F}">
      <text>
        <r>
          <rPr>
            <sz val="9"/>
            <color indexed="81"/>
            <rFont val="Segoe UI"/>
            <family val="2"/>
          </rPr>
          <t xml:space="preserve">The maximum spatial distance between two pings along track.
</t>
        </r>
      </text>
    </comment>
    <comment ref="A119" authorId="1" shapeId="0" xr:uid="{C0EFC95B-BE35-4853-A89A-B4B698C6C80B}">
      <text>
        <r>
          <rPr>
            <b/>
            <sz val="9"/>
            <color indexed="81"/>
            <rFont val="Tahoma"/>
            <family val="2"/>
          </rPr>
          <t>Daniel Wehner:</t>
        </r>
        <r>
          <rPr>
            <sz val="9"/>
            <color indexed="81"/>
            <rFont val="Tahoma"/>
            <family val="2"/>
          </rPr>
          <t xml:space="preserve">
Here, footprint is referred to diameter of illuminated, circular area of the beam</t>
        </r>
      </text>
    </comment>
    <comment ref="A120" authorId="0" shapeId="0" xr:uid="{9223DD52-8D63-46AF-A720-D29524244762}">
      <text>
        <r>
          <rPr>
            <sz val="9"/>
            <color indexed="81"/>
            <rFont val="Segoe UI"/>
            <family val="2"/>
          </rPr>
          <t>If installed at ship</t>
        </r>
        <r>
          <rPr>
            <i/>
            <sz val="9"/>
            <color indexed="81"/>
            <rFont val="Segoe UI"/>
            <family val="2"/>
          </rPr>
          <t xml:space="preserve"> h</t>
        </r>
        <r>
          <rPr>
            <i/>
            <vertAlign val="subscript"/>
            <sz val="9"/>
            <color indexed="81"/>
            <rFont val="Segoe UI"/>
            <family val="2"/>
          </rPr>
          <t>m</t>
        </r>
        <r>
          <rPr>
            <sz val="9"/>
            <color indexed="81"/>
            <rFont val="Segoe UI"/>
            <family val="2"/>
          </rPr>
          <t xml:space="preserve"> is the assumed water depth for this scenario.</t>
        </r>
      </text>
    </comment>
    <comment ref="A124" authorId="0" shapeId="0" xr:uid="{7B8F8314-0A80-46AD-A5ED-8E295BDE3C3B}">
      <text>
        <r>
          <rPr>
            <sz val="9"/>
            <color indexed="81"/>
            <rFont val="Segoe UI"/>
            <charset val="1"/>
          </rPr>
          <t>In other words: What is the positioning accuracy of the pinged area, that should be reached after full motion compensation?</t>
        </r>
      </text>
    </comment>
    <comment ref="A125" authorId="0" shapeId="0" xr:uid="{34CA907A-49BB-4ABA-AF80-ED707A547D1E}">
      <text>
        <r>
          <rPr>
            <sz val="9"/>
            <color indexed="81"/>
            <rFont val="Segoe UI"/>
            <charset val="1"/>
          </rPr>
          <t>In other words: What is the positioning accuracy of the pinged area, that should be reached after full motion compensation?</t>
        </r>
      </text>
    </comment>
    <comment ref="A130" authorId="0" shapeId="0" xr:uid="{C5A7CAB4-4461-4FE6-812A-F68F58009626}">
      <text>
        <r>
          <rPr>
            <sz val="9"/>
            <color indexed="81"/>
            <rFont val="Segoe UI"/>
            <family val="2"/>
          </rPr>
          <t>This frequency is defined in such a way that the resulting vertical resolution allows for the detection of the given object.</t>
        </r>
      </text>
    </comment>
    <comment ref="A131" authorId="0" shapeId="0" xr:uid="{DB0CD0AF-C1B7-44B3-9F63-43D98E0E7DDB}">
      <text>
        <r>
          <rPr>
            <sz val="9"/>
            <color indexed="81"/>
            <rFont val="Segoe UI"/>
            <family val="2"/>
          </rPr>
          <t>- This frequency is defined to achieve penetration up to the required detection depth/burial depth (</t>
        </r>
        <r>
          <rPr>
            <i/>
            <sz val="9"/>
            <color indexed="81"/>
            <rFont val="Segoe UI"/>
            <family val="2"/>
          </rPr>
          <t>z</t>
        </r>
        <r>
          <rPr>
            <sz val="9"/>
            <color indexed="81"/>
            <rFont val="Segoe UI"/>
            <family val="2"/>
          </rPr>
          <t>).
- Depends on the signal strength, SNR and sediment type.</t>
        </r>
      </text>
    </comment>
  </commentList>
</comments>
</file>

<file path=xl/sharedStrings.xml><?xml version="1.0" encoding="utf-8"?>
<sst xmlns="http://schemas.openxmlformats.org/spreadsheetml/2006/main" count="3013" uniqueCount="599">
  <si>
    <t>Reference Object</t>
  </si>
  <si>
    <t>Parameter</t>
  </si>
  <si>
    <t>Variable</t>
  </si>
  <si>
    <t>Unit</t>
  </si>
  <si>
    <t>155mm shell BL Mark VII (nation: GB)</t>
  </si>
  <si>
    <t>GP 250 lb MK IV (nation: GB)</t>
  </si>
  <si>
    <t>GP 500 lb M64 (nation: USA)</t>
  </si>
  <si>
    <t>Bottom mine, Influence, MK VI (nation: GB)</t>
  </si>
  <si>
    <t>Comment</t>
  </si>
  <si>
    <t>Shortest dimension</t>
  </si>
  <si>
    <t>d</t>
  </si>
  <si>
    <t>[m]</t>
  </si>
  <si>
    <t>0.15</t>
  </si>
  <si>
    <t>0.26</t>
  </si>
  <si>
    <t>0.36</t>
  </si>
  <si>
    <t>0.5</t>
  </si>
  <si>
    <t>Iron mass</t>
  </si>
  <si>
    <t>M</t>
  </si>
  <si>
    <t>[kg]</t>
  </si>
  <si>
    <t>34.9</t>
  </si>
  <si>
    <t>158.9</t>
  </si>
  <si>
    <t>Net explosive mass</t>
  </si>
  <si>
    <t>NEM</t>
  </si>
  <si>
    <t>10.5</t>
  </si>
  <si>
    <t>68.1</t>
  </si>
  <si>
    <t>Total field amplitude at
2, 3, 4, 5, 6, 8, 10 m</t>
  </si>
  <si>
    <t>B</t>
  </si>
  <si>
    <t>[nT]</t>
  </si>
  <si>
    <t>41, 12, 5, 2.5, 2, 1, 0.5</t>
  </si>
  <si>
    <t>75, 23, 10, 5, 3, 1, 0.5</t>
  </si>
  <si>
    <t>300, 91, 40, 20, 12, 5, 2.5</t>
  </si>
  <si>
    <t>1900, 725, 350, 195, 120, 55, 30</t>
  </si>
  <si>
    <t>Magnetic moment</t>
  </si>
  <si>
    <t>m</t>
  </si>
  <si>
    <t>[Am²]</t>
  </si>
  <si>
    <t>0.4 -- 2</t>
  </si>
  <si>
    <t>6 -- 20</t>
  </si>
  <si>
    <t>8 -- 80</t>
  </si>
  <si>
    <t>200 -- 1200</t>
  </si>
  <si>
    <t>Detection depth/burial depth</t>
  </si>
  <si>
    <t>z</t>
  </si>
  <si>
    <t>Image</t>
  </si>
  <si>
    <t>Side Scan Sonar</t>
  </si>
  <si>
    <t>Yes</t>
  </si>
  <si>
    <t>Project experience</t>
  </si>
  <si>
    <t>Data point spacing</t>
  </si>
  <si>
    <t>x</t>
  </si>
  <si>
    <t>Height above seafloor</t>
  </si>
  <si>
    <r>
      <t>h</t>
    </r>
    <r>
      <rPr>
        <i/>
        <vertAlign val="subscript"/>
        <sz val="11"/>
        <color theme="1"/>
        <rFont val="Calibri"/>
        <family val="2"/>
        <scheme val="minor"/>
      </rPr>
      <t>m</t>
    </r>
  </si>
  <si>
    <t>Too small</t>
  </si>
  <si>
    <t>Line spacing</t>
  </si>
  <si>
    <t>n</t>
  </si>
  <si>
    <t>[-]</t>
  </si>
  <si>
    <t>Resolution (along track)</t>
  </si>
  <si>
    <r>
      <t>R</t>
    </r>
    <r>
      <rPr>
        <i/>
        <vertAlign val="subscript"/>
        <sz val="11"/>
        <color theme="1"/>
        <rFont val="Calibri"/>
        <family val="2"/>
        <scheme val="minor"/>
      </rPr>
      <t>al</t>
    </r>
  </si>
  <si>
    <t>Acoustic frequency</t>
  </si>
  <si>
    <t>f</t>
  </si>
  <si>
    <t>[kHz]</t>
  </si>
  <si>
    <r>
      <rPr>
        <sz val="11"/>
        <color theme="1"/>
        <rFont val="Calibri"/>
        <family val="2"/>
      </rPr>
      <t xml:space="preserve">≥ </t>
    </r>
    <r>
      <rPr>
        <sz val="11"/>
        <color theme="1"/>
        <rFont val="Calibri"/>
        <family val="2"/>
        <scheme val="minor"/>
      </rPr>
      <t>500</t>
    </r>
  </si>
  <si>
    <t>Horizontal positioning accuracy of vessel (above water)</t>
  </si>
  <si>
    <r>
      <t>ε</t>
    </r>
    <r>
      <rPr>
        <i/>
        <vertAlign val="subscript"/>
        <sz val="11"/>
        <color theme="1"/>
        <rFont val="Calibri"/>
        <family val="2"/>
      </rPr>
      <t>h</t>
    </r>
  </si>
  <si>
    <t>≤ 0.1</t>
  </si>
  <si>
    <t>Too large</t>
  </si>
  <si>
    <t>Vertical positioning accuracy of vessel (above water)</t>
  </si>
  <si>
    <r>
      <t>ε</t>
    </r>
    <r>
      <rPr>
        <i/>
        <vertAlign val="subscript"/>
        <sz val="11"/>
        <color theme="1"/>
        <rFont val="Calibri"/>
        <family val="2"/>
        <scheme val="minor"/>
      </rPr>
      <t>v</t>
    </r>
  </si>
  <si>
    <t>Horizontal positioning accuracy of sensor (underwater)</t>
  </si>
  <si>
    <r>
      <t>δ</t>
    </r>
    <r>
      <rPr>
        <i/>
        <vertAlign val="subscript"/>
        <sz val="11"/>
        <color theme="1"/>
        <rFont val="Calibri"/>
        <family val="2"/>
        <scheme val="minor"/>
      </rPr>
      <t>h</t>
    </r>
  </si>
  <si>
    <t>≤ 1</t>
  </si>
  <si>
    <t>Vertical positioning accuracy of sensor (underwater)</t>
  </si>
  <si>
    <r>
      <t>δ</t>
    </r>
    <r>
      <rPr>
        <i/>
        <vertAlign val="subscript"/>
        <sz val="11"/>
        <color theme="1"/>
        <rFont val="Calibri"/>
        <family val="2"/>
        <scheme val="minor"/>
      </rPr>
      <t>v</t>
    </r>
  </si>
  <si>
    <t>≤ 0.2</t>
  </si>
  <si>
    <t>Multibeam Echosunder</t>
  </si>
  <si>
    <t>Resolution (along track) - Beam footprint</t>
  </si>
  <si>
    <t>Resolution (across track) - Beam footprint</t>
  </si>
  <si>
    <r>
      <t>R</t>
    </r>
    <r>
      <rPr>
        <i/>
        <vertAlign val="subscript"/>
        <sz val="11"/>
        <color theme="1"/>
        <rFont val="Calibri"/>
        <family val="2"/>
        <scheme val="minor"/>
      </rPr>
      <t>ac</t>
    </r>
  </si>
  <si>
    <t>Horizontal positioning accuracy of footprint (underwater)</t>
  </si>
  <si>
    <t>Vertical position accuracy of footprint (underwater)</t>
  </si>
  <si>
    <t>Frequency</t>
  </si>
  <si>
    <t>Magnetics</t>
  </si>
  <si>
    <t>Sensing range</t>
  </si>
  <si>
    <t>l</t>
  </si>
  <si>
    <t>Signal-to-noise ratio</t>
  </si>
  <si>
    <t>S/N</t>
  </si>
  <si>
    <t>≥ 3</t>
  </si>
  <si>
    <t>Height over seafloor</t>
  </si>
  <si>
    <t>Number of sensors (horizontal)</t>
  </si>
  <si>
    <r>
      <t>m</t>
    </r>
    <r>
      <rPr>
        <i/>
        <vertAlign val="subscript"/>
        <sz val="11"/>
        <color theme="1"/>
        <rFont val="Calibri"/>
        <family val="2"/>
        <scheme val="minor"/>
      </rPr>
      <t>h</t>
    </r>
  </si>
  <si>
    <t>≥ 2</t>
  </si>
  <si>
    <t>Number of sensors (vertical)</t>
  </si>
  <si>
    <r>
      <t>m</t>
    </r>
    <r>
      <rPr>
        <i/>
        <vertAlign val="subscript"/>
        <sz val="11"/>
        <color theme="1"/>
        <rFont val="Calibri"/>
        <family val="2"/>
        <scheme val="minor"/>
      </rPr>
      <t>v</t>
    </r>
  </si>
  <si>
    <t>Distance between sensors (horizontal)</t>
  </si>
  <si>
    <r>
      <t>n</t>
    </r>
    <r>
      <rPr>
        <i/>
        <vertAlign val="subscript"/>
        <sz val="11"/>
        <color theme="1"/>
        <rFont val="Calibri"/>
        <family val="2"/>
        <scheme val="minor"/>
      </rPr>
      <t>h</t>
    </r>
  </si>
  <si>
    <t>Distance between sensors (vertical)</t>
  </si>
  <si>
    <r>
      <t>n</t>
    </r>
    <r>
      <rPr>
        <i/>
        <vertAlign val="subscript"/>
        <sz val="11"/>
        <color theme="1"/>
        <rFont val="Calibri"/>
        <family val="2"/>
        <scheme val="minor"/>
      </rPr>
      <t>v</t>
    </r>
  </si>
  <si>
    <r>
      <t>≤</t>
    </r>
    <r>
      <rPr>
        <i/>
        <sz val="11"/>
        <color theme="1"/>
        <rFont val="Calibri"/>
        <family val="2"/>
      </rPr>
      <t xml:space="preserve"> m</t>
    </r>
    <r>
      <rPr>
        <i/>
        <vertAlign val="subscript"/>
        <sz val="11"/>
        <color theme="1"/>
        <rFont val="Calibri"/>
        <family val="2"/>
      </rPr>
      <t>h</t>
    </r>
    <r>
      <rPr>
        <i/>
        <sz val="11"/>
        <color theme="1"/>
        <rFont val="Calibri"/>
        <family val="2"/>
      </rPr>
      <t xml:space="preserve"> * n</t>
    </r>
    <r>
      <rPr>
        <i/>
        <vertAlign val="subscript"/>
        <sz val="11"/>
        <color theme="1"/>
        <rFont val="Calibri"/>
        <family val="2"/>
      </rPr>
      <t>h</t>
    </r>
  </si>
  <si>
    <t>Survey line length</t>
  </si>
  <si>
    <t>L</t>
  </si>
  <si>
    <r>
      <t>&gt; 400 *</t>
    </r>
    <r>
      <rPr>
        <i/>
        <sz val="11"/>
        <color theme="1"/>
        <rFont val="Calibri"/>
        <family val="2"/>
        <scheme val="minor"/>
      </rPr>
      <t xml:space="preserve"> d</t>
    </r>
  </si>
  <si>
    <t>Horizontal positioning accuracy of sensor array (underwater)</t>
  </si>
  <si>
    <t>Vertical positioning accuracy of sensor array (underwater)</t>
  </si>
  <si>
    <t>Electromagnetics</t>
  </si>
  <si>
    <t>Sub-bottom Profiler</t>
  </si>
  <si>
    <t>Beam opening angle</t>
  </si>
  <si>
    <t>ψ</t>
  </si>
  <si>
    <t>[°]</t>
  </si>
  <si>
    <t>Acoustic frequency for sufficient vertical resolution</t>
  </si>
  <si>
    <r>
      <t>f</t>
    </r>
    <r>
      <rPr>
        <i/>
        <vertAlign val="subscript"/>
        <sz val="11"/>
        <color theme="1"/>
        <rFont val="Calibri"/>
        <family val="2"/>
        <scheme val="minor"/>
      </rPr>
      <t>min</t>
    </r>
  </si>
  <si>
    <t>Acoustic frequency for sufficient depth penetration</t>
  </si>
  <si>
    <r>
      <t>f</t>
    </r>
    <r>
      <rPr>
        <i/>
        <vertAlign val="subscript"/>
        <sz val="11"/>
        <color theme="1"/>
        <rFont val="Calibri"/>
        <family val="2"/>
        <scheme val="minor"/>
      </rPr>
      <t>max</t>
    </r>
  </si>
  <si>
    <t>≤ 10</t>
  </si>
  <si>
    <t>G-Tec</t>
  </si>
  <si>
    <t>Eggers</t>
  </si>
  <si>
    <t>Boskalis</t>
  </si>
  <si>
    <t>Edgetech</t>
  </si>
  <si>
    <t>BASTA value/equation</t>
  </si>
  <si>
    <t>Beamwidth along track</t>
  </si>
  <si>
    <t>Beam width across track</t>
  </si>
  <si>
    <t>Cycle time</t>
  </si>
  <si>
    <t>Number of time gates</t>
  </si>
  <si>
    <t>Pitch</t>
  </si>
  <si>
    <t>Roll</t>
  </si>
  <si>
    <t>Yaw</t>
  </si>
  <si>
    <t>Transmitter current variation</t>
  </si>
  <si>
    <t>Measured signal</t>
  </si>
  <si>
    <t>Altitude of sensor</t>
  </si>
  <si>
    <t>Vattenfall MK</t>
  </si>
  <si>
    <t>Bandwidth</t>
  </si>
  <si>
    <t>Expert</t>
  </si>
  <si>
    <t>Experience</t>
  </si>
  <si>
    <t>Sensor</t>
  </si>
  <si>
    <t>Answer based on</t>
  </si>
  <si>
    <t>Edgetech 4200/4125</t>
  </si>
  <si>
    <t>R2Sonic, Reson7125, Kongsberg2040</t>
  </si>
  <si>
    <t>Geometrics G882</t>
  </si>
  <si>
    <t>Edgetech 4125</t>
  </si>
  <si>
    <t>No</t>
  </si>
  <si>
    <t>R2Sonic 2024</t>
  </si>
  <si>
    <t>Calculation</t>
  </si>
  <si>
    <t>EM61-MK2_HP-S</t>
  </si>
  <si>
    <t>SubTEM/TSS-440</t>
  </si>
  <si>
    <t>Kongsberg EM2040, R2Sonic 2024</t>
  </si>
  <si>
    <t>TSS-440</t>
  </si>
  <si>
    <t>Kongsberg 2040, Reson SeaBat 7125</t>
  </si>
  <si>
    <t>Innomar SES 2000, Innomar Medium</t>
  </si>
  <si>
    <t>Edgetech 2205/4205 Tri-frequency SSS</t>
  </si>
  <si>
    <t>MuST - a MaCartney Focus 3 towbody with Edgetech 500 kHz sidescan and Edgetech eBOSS sub-bottom imaging system using real plus synthetic aperture processing - 2 sources, 64 receivers</t>
  </si>
  <si>
    <t>x ≤ d/3</t>
  </si>
  <si>
    <r>
      <t>R</t>
    </r>
    <r>
      <rPr>
        <vertAlign val="subscript"/>
        <sz val="11"/>
        <color theme="1"/>
        <rFont val="Calibri"/>
        <family val="2"/>
        <scheme val="minor"/>
      </rPr>
      <t xml:space="preserve">al </t>
    </r>
    <r>
      <rPr>
        <sz val="11"/>
        <color theme="1"/>
        <rFont val="Calibri"/>
        <family val="2"/>
        <scheme val="minor"/>
      </rPr>
      <t>≤ d/2</t>
    </r>
  </si>
  <si>
    <r>
      <rPr>
        <i/>
        <sz val="11"/>
        <color theme="1"/>
        <rFont val="Calibri"/>
        <family val="2"/>
        <scheme val="minor"/>
      </rPr>
      <t>h</t>
    </r>
    <r>
      <rPr>
        <i/>
        <vertAlign val="subscript"/>
        <sz val="11"/>
        <color theme="1"/>
        <rFont val="Calibri"/>
        <family val="2"/>
        <scheme val="minor"/>
      </rPr>
      <t>m</t>
    </r>
    <r>
      <rPr>
        <sz val="11"/>
        <color theme="1"/>
        <rFont val="Calibri"/>
        <family val="2"/>
        <scheme val="minor"/>
      </rPr>
      <t xml:space="preserve"> </t>
    </r>
    <r>
      <rPr>
        <sz val="11"/>
        <color theme="1"/>
        <rFont val="Calibri"/>
        <family val="2"/>
      </rPr>
      <t>≈</t>
    </r>
    <r>
      <rPr>
        <i/>
        <sz val="11"/>
        <color theme="1"/>
        <rFont val="Calibri"/>
        <family val="2"/>
      </rPr>
      <t xml:space="preserve"> </t>
    </r>
    <r>
      <rPr>
        <i/>
        <sz val="11"/>
        <color theme="1"/>
        <rFont val="Calibri"/>
        <family val="2"/>
        <scheme val="minor"/>
      </rPr>
      <t>r</t>
    </r>
    <r>
      <rPr>
        <sz val="11"/>
        <color theme="1"/>
        <rFont val="Calibri"/>
        <family val="2"/>
        <scheme val="minor"/>
      </rPr>
      <t>/10       (h</t>
    </r>
    <r>
      <rPr>
        <vertAlign val="subscript"/>
        <sz val="11"/>
        <color theme="1"/>
        <rFont val="Calibri"/>
        <family val="2"/>
        <scheme val="minor"/>
      </rPr>
      <t>m</t>
    </r>
    <r>
      <rPr>
        <sz val="11"/>
        <color theme="1"/>
        <rFont val="Calibri"/>
        <family val="2"/>
        <scheme val="minor"/>
      </rPr>
      <t>&lt; 7)</t>
    </r>
  </si>
  <si>
    <r>
      <t>R</t>
    </r>
    <r>
      <rPr>
        <vertAlign val="subscript"/>
        <sz val="11"/>
        <color theme="1"/>
        <rFont val="Calibri"/>
        <family val="2"/>
        <scheme val="minor"/>
      </rPr>
      <t xml:space="preserve">ac </t>
    </r>
    <r>
      <rPr>
        <sz val="11"/>
        <color theme="1"/>
        <rFont val="Calibri"/>
        <family val="2"/>
        <scheme val="minor"/>
      </rPr>
      <t>≤ d/2</t>
    </r>
  </si>
  <si>
    <t>Vattenfall DRE</t>
  </si>
  <si>
    <r>
      <rPr>
        <b/>
        <sz val="10"/>
        <color theme="1"/>
        <rFont val="Calibri"/>
        <family val="2"/>
        <scheme val="minor"/>
      </rPr>
      <t>Edgetech:</t>
    </r>
    <r>
      <rPr>
        <sz val="10"/>
        <color theme="1"/>
        <rFont val="Calibri"/>
        <family val="2"/>
        <scheme val="minor"/>
      </rPr>
      <t xml:space="preserve"> based on resolving shortest dimension (along track), 3 hits on target: IHO-44S</t>
    </r>
  </si>
  <si>
    <r>
      <rPr>
        <b/>
        <sz val="10"/>
        <color theme="1"/>
        <rFont val="Calibri"/>
        <family val="2"/>
        <scheme val="minor"/>
      </rPr>
      <t xml:space="preserve">G-Tec: </t>
    </r>
    <r>
      <rPr>
        <sz val="10"/>
        <color theme="1"/>
        <rFont val="Calibri"/>
        <family val="2"/>
        <scheme val="minor"/>
      </rPr>
      <t>For High res surveys, the range should be limited (lower than SSS capabilities), i.e. 30m range leads to h=r/10=3m above seabed, operationally very risky. Consider pole-mounted SSS for very shallow survey (more sensitive to sea state though). r/10 is often recommended but can lead operators to increase the range (hence degrading along-track and across track resolutions) in order to cope with requested height above seabed...</t>
    </r>
  </si>
  <si>
    <r>
      <t>200% coverage   (</t>
    </r>
    <r>
      <rPr>
        <i/>
        <sz val="11"/>
        <color theme="1"/>
        <rFont val="Calibri"/>
        <family val="2"/>
        <scheme val="minor"/>
      </rPr>
      <t>n ≤ r/2</t>
    </r>
    <r>
      <rPr>
        <sz val="11"/>
        <color theme="1"/>
        <rFont val="Calibri"/>
        <family val="2"/>
        <scheme val="minor"/>
      </rPr>
      <t>)</t>
    </r>
  </si>
  <si>
    <t>x ≤ d/4</t>
  </si>
  <si>
    <r>
      <rPr>
        <i/>
        <sz val="11"/>
        <color theme="1"/>
        <rFont val="Calibri"/>
        <family val="2"/>
        <scheme val="minor"/>
      </rPr>
      <t>R</t>
    </r>
    <r>
      <rPr>
        <i/>
        <vertAlign val="subscript"/>
        <sz val="11"/>
        <color theme="1"/>
        <rFont val="Calibri"/>
        <family val="2"/>
        <scheme val="minor"/>
      </rPr>
      <t xml:space="preserve">ac </t>
    </r>
    <r>
      <rPr>
        <i/>
        <sz val="11"/>
        <color theme="1"/>
        <rFont val="Calibri"/>
        <family val="2"/>
        <scheme val="minor"/>
      </rPr>
      <t>≤ d/2</t>
    </r>
  </si>
  <si>
    <r>
      <rPr>
        <i/>
        <sz val="11"/>
        <color theme="1"/>
        <rFont val="Calibri"/>
        <family val="2"/>
        <scheme val="minor"/>
      </rPr>
      <t>R</t>
    </r>
    <r>
      <rPr>
        <i/>
        <vertAlign val="subscript"/>
        <sz val="11"/>
        <color theme="1"/>
        <rFont val="Calibri"/>
        <family val="2"/>
        <scheme val="minor"/>
      </rPr>
      <t xml:space="preserve">al </t>
    </r>
    <r>
      <rPr>
        <i/>
        <sz val="11"/>
        <color theme="1"/>
        <rFont val="Calibri"/>
        <family val="2"/>
        <scheme val="minor"/>
      </rPr>
      <t>≤ d/2</t>
    </r>
  </si>
  <si>
    <r>
      <t>200% coverage  (</t>
    </r>
    <r>
      <rPr>
        <i/>
        <sz val="11"/>
        <color theme="1"/>
        <rFont val="Calibri"/>
        <family val="2"/>
        <scheme val="minor"/>
      </rPr>
      <t>n ≤ r</t>
    </r>
    <r>
      <rPr>
        <sz val="11"/>
        <color theme="1"/>
        <rFont val="Calibri"/>
        <family val="2"/>
        <scheme val="minor"/>
      </rPr>
      <t>)</t>
    </r>
  </si>
  <si>
    <t>&gt; 400</t>
  </si>
  <si>
    <t>x ≤ d/2</t>
  </si>
  <si>
    <t>f ≥ c/4d</t>
  </si>
  <si>
    <r>
      <t>n ≤ 2[tan(ψ/2)*h</t>
    </r>
    <r>
      <rPr>
        <i/>
        <vertAlign val="subscript"/>
        <sz val="11"/>
        <color theme="1"/>
        <rFont val="Calibri"/>
        <family val="2"/>
      </rPr>
      <t>m</t>
    </r>
    <r>
      <rPr>
        <i/>
        <sz val="11"/>
        <color theme="1"/>
        <rFont val="Calibri"/>
        <family val="2"/>
      </rPr>
      <t>]+d</t>
    </r>
  </si>
  <si>
    <r>
      <rPr>
        <b/>
        <sz val="10"/>
        <color theme="1"/>
        <rFont val="Calibri"/>
        <family val="2"/>
        <scheme val="minor"/>
      </rPr>
      <t>G-Tec/Vattenfall-MK:</t>
    </r>
    <r>
      <rPr>
        <sz val="10"/>
        <color theme="1"/>
        <rFont val="Calibri"/>
        <family val="2"/>
        <scheme val="minor"/>
      </rPr>
      <t xml:space="preserve"> 100% coverage is sufficient</t>
    </r>
  </si>
  <si>
    <r>
      <rPr>
        <b/>
        <sz val="10"/>
        <color theme="1"/>
        <rFont val="Calibri"/>
        <family val="2"/>
        <scheme val="minor"/>
      </rPr>
      <t>G-Tec:</t>
    </r>
    <r>
      <rPr>
        <sz val="10"/>
        <color theme="1"/>
        <rFont val="Calibri"/>
        <family val="2"/>
        <scheme val="minor"/>
      </rPr>
      <t xml:space="preserve"> If coverage is not the limiting parameter, consider high resolution (700kHz). This leads to a considerably reduced horizontal coverage though.</t>
    </r>
  </si>
  <si>
    <r>
      <rPr>
        <b/>
        <sz val="10"/>
        <color theme="1"/>
        <rFont val="Calibri"/>
        <family val="2"/>
        <scheme val="minor"/>
      </rPr>
      <t>G-Tec:</t>
    </r>
    <r>
      <rPr>
        <sz val="10"/>
        <color theme="1"/>
        <rFont val="Calibri"/>
        <family val="2"/>
        <scheme val="minor"/>
      </rPr>
      <t xml:space="preserve"> 700kHz will provide better resolution (0.6° approx)</t>
    </r>
  </si>
  <si>
    <r>
      <rPr>
        <b/>
        <sz val="10"/>
        <color theme="1"/>
        <rFont val="Calibri"/>
        <family val="2"/>
        <scheme val="minor"/>
      </rPr>
      <t>G-Tec:</t>
    </r>
    <r>
      <rPr>
        <sz val="10"/>
        <color theme="1"/>
        <rFont val="Calibri"/>
        <family val="2"/>
        <scheme val="minor"/>
      </rPr>
      <t xml:space="preserve"> 700kHz will provide better resolution (0.3° approx)</t>
    </r>
  </si>
  <si>
    <r>
      <rPr>
        <b/>
        <sz val="10"/>
        <color theme="1"/>
        <rFont val="Calibri"/>
        <family val="2"/>
        <scheme val="minor"/>
      </rPr>
      <t>Boskailis:</t>
    </r>
    <r>
      <rPr>
        <sz val="10"/>
        <color theme="1"/>
        <rFont val="Calibri"/>
        <family val="2"/>
        <scheme val="minor"/>
      </rPr>
      <t xml:space="preserve"> There are no definitive values, but the angles should be monitored to ensure that the angle between geomagnetic field and magnetometer axis remains in the active region (this can be critical when surveying on a slope)</t>
    </r>
  </si>
  <si>
    <r>
      <rPr>
        <b/>
        <sz val="10"/>
        <color theme="1"/>
        <rFont val="Calibri"/>
        <family val="2"/>
        <scheme val="minor"/>
      </rPr>
      <t>Boskalis:</t>
    </r>
    <r>
      <rPr>
        <sz val="10"/>
        <color theme="1"/>
        <rFont val="Calibri"/>
        <family val="2"/>
        <scheme val="minor"/>
      </rPr>
      <t xml:space="preserve"> There are no definitive values, but the angles should be monitored to ensure that the angle between geomagnetic field and magnetometer axis remains in the active region (this can be critical when surveying on a slope)</t>
    </r>
  </si>
  <si>
    <r>
      <rPr>
        <b/>
        <sz val="10"/>
        <color theme="1"/>
        <rFont val="Calibri"/>
        <family val="2"/>
        <scheme val="minor"/>
      </rPr>
      <t>Boskalis:</t>
    </r>
    <r>
      <rPr>
        <sz val="10"/>
        <color theme="1"/>
        <rFont val="Calibri"/>
        <family val="2"/>
        <scheme val="minor"/>
      </rPr>
      <t xml:space="preserve"> Should be kept as constant as possible, altitude changes lead to artifacts</t>
    </r>
  </si>
  <si>
    <r>
      <rPr>
        <b/>
        <sz val="10"/>
        <color theme="1"/>
        <rFont val="Calibri"/>
        <family val="2"/>
        <scheme val="minor"/>
      </rPr>
      <t xml:space="preserve">Boskalis: </t>
    </r>
    <r>
      <rPr>
        <sz val="10"/>
        <color theme="1"/>
        <rFont val="Calibri"/>
        <family val="2"/>
        <scheme val="minor"/>
      </rPr>
      <t>Due to field geometry, but also safety purposes (low altitude, risk of touching obstacles or the ground, depending on dimensions of sensor array)</t>
    </r>
  </si>
  <si>
    <r>
      <rPr>
        <b/>
        <sz val="10"/>
        <color theme="1"/>
        <rFont val="Calibri"/>
        <family val="2"/>
        <scheme val="minor"/>
      </rPr>
      <t>Boskalis:</t>
    </r>
    <r>
      <rPr>
        <sz val="10"/>
        <color theme="1"/>
        <rFont val="Calibri"/>
        <family val="2"/>
        <scheme val="minor"/>
      </rPr>
      <t xml:space="preserve"> Due to field geometry, but also safety purposes (low altitude, risk of touching obstacles or the ground, depending on dimensions of sensor array)</t>
    </r>
  </si>
  <si>
    <r>
      <rPr>
        <b/>
        <sz val="10"/>
        <color theme="1"/>
        <rFont val="Calibri"/>
        <family val="2"/>
        <scheme val="minor"/>
      </rPr>
      <t xml:space="preserve">Eggers: </t>
    </r>
    <r>
      <rPr>
        <sz val="10"/>
        <color theme="1"/>
        <rFont val="Calibri"/>
        <family val="2"/>
        <scheme val="minor"/>
      </rPr>
      <t>in order to register the decay function</t>
    </r>
  </si>
  <si>
    <r>
      <rPr>
        <b/>
        <sz val="10"/>
        <color theme="1"/>
        <rFont val="Calibri"/>
        <family val="2"/>
        <scheme val="minor"/>
      </rPr>
      <t>Eggers:</t>
    </r>
    <r>
      <rPr>
        <sz val="10"/>
        <color theme="1"/>
        <rFont val="Calibri"/>
        <family val="2"/>
        <scheme val="minor"/>
      </rPr>
      <t xml:space="preserve"> material dependent signal die off time</t>
    </r>
  </si>
  <si>
    <r>
      <rPr>
        <b/>
        <sz val="10"/>
        <color theme="1"/>
        <rFont val="Calibri"/>
        <family val="2"/>
        <scheme val="minor"/>
      </rPr>
      <t>Vattenfall-MK:</t>
    </r>
    <r>
      <rPr>
        <sz val="10"/>
        <color theme="1"/>
        <rFont val="Calibri"/>
        <family val="2"/>
        <scheme val="minor"/>
      </rPr>
      <t xml:space="preserve"> +/- 0.2m at 95% confidence generally required.</t>
    </r>
  </si>
  <si>
    <r>
      <rPr>
        <b/>
        <sz val="10"/>
        <color theme="1"/>
        <rFont val="Calibri"/>
        <family val="2"/>
        <scheme val="minor"/>
      </rPr>
      <t>Vattenfall-MK</t>
    </r>
    <r>
      <rPr>
        <sz val="10"/>
        <color theme="1"/>
        <rFont val="Calibri"/>
        <family val="2"/>
        <scheme val="minor"/>
      </rPr>
      <t>: +/- 0.2m at 95% confidence generally required.</t>
    </r>
  </si>
  <si>
    <r>
      <rPr>
        <b/>
        <sz val="10"/>
        <color theme="1"/>
        <rFont val="Calibri"/>
        <family val="2"/>
        <scheme val="minor"/>
      </rPr>
      <t xml:space="preserve">Vattenfall-MK: </t>
    </r>
    <r>
      <rPr>
        <sz val="10"/>
        <color theme="1"/>
        <rFont val="Calibri"/>
        <family val="2"/>
        <scheme val="minor"/>
      </rPr>
      <t xml:space="preserve"> +/- 0.2m at 95% confidence generally required over water, pitch and roll of the vessel make make 0.2m too optimistic.</t>
    </r>
  </si>
  <si>
    <r>
      <rPr>
        <b/>
        <sz val="10"/>
        <color theme="1"/>
        <rFont val="Calibri"/>
        <family val="2"/>
        <scheme val="minor"/>
      </rPr>
      <t xml:space="preserve">Vattenfall-MK:  </t>
    </r>
    <r>
      <rPr>
        <sz val="10"/>
        <color theme="1"/>
        <rFont val="Calibri"/>
        <family val="2"/>
        <scheme val="minor"/>
      </rPr>
      <t>+/- 0.2m at 95% confidence generally required over water, pitch and roll of the vessel make make 0.2m too optimistic.</t>
    </r>
  </si>
  <si>
    <r>
      <rPr>
        <b/>
        <sz val="10"/>
        <color theme="1"/>
        <rFont val="Calibri"/>
        <family val="2"/>
        <scheme val="minor"/>
      </rPr>
      <t>Boskalis:</t>
    </r>
    <r>
      <rPr>
        <sz val="10"/>
        <color theme="1"/>
        <rFont val="Calibri"/>
        <family val="2"/>
        <scheme val="minor"/>
      </rPr>
      <t xml:space="preserve"> Probably the only reliable source of reference values. For the 155 mm grenade, a direct comparison with theoretical values based on equivalent ellipsoid models can be made (Altshuler, 1996; Frumkis &amp; Kaplan, 1999; Billings et al., 2002; Butler et al., 2012), with good agreement. Assuming the model holds true for larger UXO it is worth pointing out that for 250 lbs and the bottom mine, induced magnetic moments as small as 2 resp. 30 Am² could be plausibly modelled.
The problem of induced vs remanent magnetization needs to be made clear in publications, including the fact that in rare cases the remanent magnetization could be directly opposite the induced one, thus severely reducing it or even cancelling it out.</t>
    </r>
  </si>
  <si>
    <r>
      <t xml:space="preserve">≤ 4.5                          </t>
    </r>
    <r>
      <rPr>
        <i/>
        <sz val="11"/>
        <color theme="1"/>
        <rFont val="Calibri"/>
        <family val="2"/>
      </rPr>
      <t>l ≤ F(B≥3N)</t>
    </r>
  </si>
  <si>
    <r>
      <t>n</t>
    </r>
    <r>
      <rPr>
        <i/>
        <vertAlign val="subscript"/>
        <sz val="11"/>
        <color theme="1"/>
        <rFont val="Calibri"/>
        <family val="2"/>
        <scheme val="minor"/>
      </rPr>
      <t>h</t>
    </r>
    <r>
      <rPr>
        <i/>
        <sz val="11"/>
        <color theme="1"/>
        <rFont val="Calibri"/>
        <family val="2"/>
        <scheme val="minor"/>
      </rPr>
      <t xml:space="preserve"> ≤ 2 √(l²-h</t>
    </r>
    <r>
      <rPr>
        <i/>
        <vertAlign val="subscript"/>
        <sz val="11"/>
        <color theme="1"/>
        <rFont val="Calibri"/>
        <family val="2"/>
        <scheme val="minor"/>
      </rPr>
      <t>d</t>
    </r>
    <r>
      <rPr>
        <i/>
        <sz val="11"/>
        <color theme="1"/>
        <rFont val="Calibri"/>
        <family val="2"/>
        <scheme val="minor"/>
      </rPr>
      <t>²)</t>
    </r>
  </si>
  <si>
    <r>
      <rPr>
        <b/>
        <sz val="10"/>
        <color theme="1"/>
        <rFont val="Calibri"/>
        <family val="2"/>
        <scheme val="minor"/>
      </rPr>
      <t>Boskalis:</t>
    </r>
    <r>
      <rPr>
        <sz val="10"/>
        <color theme="1"/>
        <rFont val="Calibri"/>
        <family val="2"/>
        <scheme val="minor"/>
      </rPr>
      <t xml:space="preserve"> Conservative estimates for </t>
    </r>
    <r>
      <rPr>
        <u/>
        <sz val="10"/>
        <color theme="1"/>
        <rFont val="Calibri"/>
        <family val="2"/>
        <scheme val="minor"/>
      </rPr>
      <t>TSS-440</t>
    </r>
    <r>
      <rPr>
        <sz val="10"/>
        <color theme="1"/>
        <rFont val="Calibri"/>
        <family val="2"/>
        <scheme val="minor"/>
      </rPr>
      <t xml:space="preserve"> based on objects we found in the past. Actual performance is dependend on sensor geometry, transmitter current, receiver sensitivity, background noise, time channels etc., but also on the exact position and orientation relative to the object. None of these measurements were made under controlled conditions. The signal amplitude recorded during a survey can spread widely even for seemingly identical UXO, so take these estimates with a grain of salt.</t>
    </r>
  </si>
  <si>
    <r>
      <rPr>
        <b/>
        <sz val="10"/>
        <color theme="1"/>
        <rFont val="Calibri"/>
        <family val="2"/>
        <scheme val="minor"/>
      </rPr>
      <t xml:space="preserve">Vattenfall-DRE: </t>
    </r>
    <r>
      <rPr>
        <sz val="10"/>
        <color theme="1"/>
        <rFont val="Calibri"/>
        <family val="2"/>
        <scheme val="minor"/>
      </rPr>
      <t>Investigation is needed on the values measured by the TSS' relationship to munition</t>
    </r>
  </si>
  <si>
    <r>
      <rPr>
        <b/>
        <sz val="10"/>
        <color theme="1"/>
        <rFont val="Calibri"/>
        <family val="2"/>
        <scheme val="minor"/>
      </rPr>
      <t>Vattenfall-DRE:</t>
    </r>
    <r>
      <rPr>
        <sz val="10"/>
        <color theme="1"/>
        <rFont val="Calibri"/>
        <family val="2"/>
        <scheme val="minor"/>
      </rPr>
      <t xml:space="preserve"> Dependant of the expected burial depth, can be determined in verification test during mobilisation</t>
    </r>
  </si>
  <si>
    <t>[µV]</t>
  </si>
  <si>
    <t>?</t>
  </si>
  <si>
    <t>[ms]</t>
  </si>
  <si>
    <t>Θ</t>
  </si>
  <si>
    <t>Φ</t>
  </si>
  <si>
    <r>
      <rPr>
        <sz val="11"/>
        <color theme="1"/>
        <rFont val="Calibri"/>
        <family val="2"/>
      </rPr>
      <t>Δ</t>
    </r>
    <r>
      <rPr>
        <i/>
        <sz val="11"/>
        <color theme="1"/>
        <rFont val="Times New Roman"/>
        <family val="1"/>
      </rPr>
      <t>I</t>
    </r>
  </si>
  <si>
    <t>%</t>
  </si>
  <si>
    <r>
      <rPr>
        <b/>
        <sz val="10"/>
        <color theme="1"/>
        <rFont val="Calibri"/>
        <family val="2"/>
        <scheme val="minor"/>
      </rPr>
      <t>BASTA:</t>
    </r>
    <r>
      <rPr>
        <sz val="10"/>
        <color theme="1"/>
        <rFont val="Calibri"/>
        <family val="2"/>
        <scheme val="minor"/>
      </rPr>
      <t xml:space="preserve"> environmental impact on survey</t>
    </r>
  </si>
  <si>
    <r>
      <rPr>
        <b/>
        <sz val="10"/>
        <color theme="1"/>
        <rFont val="Calibri"/>
        <family val="2"/>
        <scheme val="minor"/>
      </rPr>
      <t xml:space="preserve">BASTA: </t>
    </r>
    <r>
      <rPr>
        <sz val="10"/>
        <color theme="1"/>
        <rFont val="Calibri"/>
        <family val="2"/>
        <scheme val="minor"/>
      </rPr>
      <t>environmental impact on survey</t>
    </r>
  </si>
  <si>
    <t>Resolution (across track)</t>
  </si>
  <si>
    <r>
      <t>h</t>
    </r>
    <r>
      <rPr>
        <vertAlign val="subscript"/>
        <sz val="11"/>
        <color theme="1"/>
        <rFont val="Calibri"/>
        <family val="2"/>
      </rPr>
      <t xml:space="preserve">m </t>
    </r>
    <r>
      <rPr>
        <sz val="11"/>
        <color theme="1"/>
        <rFont val="Calibri"/>
        <family val="2"/>
      </rPr>
      <t>≤ h</t>
    </r>
    <r>
      <rPr>
        <vertAlign val="subscript"/>
        <sz val="11"/>
        <color theme="1"/>
        <rFont val="Calibri"/>
        <family val="2"/>
      </rPr>
      <t>d</t>
    </r>
    <r>
      <rPr>
        <sz val="11"/>
        <color theme="1"/>
        <rFont val="Calibri"/>
        <family val="2"/>
      </rPr>
      <t>-z</t>
    </r>
  </si>
  <si>
    <t>Electromagnetics only for identification and clearance?</t>
  </si>
  <si>
    <t>SeaTerra PW</t>
  </si>
  <si>
    <t>SeaTerra AF</t>
  </si>
  <si>
    <t>Edgetec 1000, Edgetec 4200, Edgetec 6205, Klein 5000</t>
  </si>
  <si>
    <r>
      <rPr>
        <b/>
        <sz val="10"/>
        <color theme="1"/>
        <rFont val="Calibri"/>
        <family val="2"/>
        <scheme val="minor"/>
      </rPr>
      <t>SeaTerra-PW</t>
    </r>
    <r>
      <rPr>
        <sz val="10"/>
        <color theme="1"/>
        <rFont val="Calibri"/>
        <family val="2"/>
        <scheme val="minor"/>
      </rPr>
      <t>: parameter not relevant</t>
    </r>
  </si>
  <si>
    <r>
      <rPr>
        <b/>
        <sz val="10"/>
        <color theme="1"/>
        <rFont val="Calibri"/>
        <family val="2"/>
        <scheme val="minor"/>
      </rPr>
      <t xml:space="preserve">Vattenfall-DRE: </t>
    </r>
    <r>
      <rPr>
        <sz val="10"/>
        <color theme="1"/>
        <rFont val="Calibri"/>
        <family val="2"/>
        <scheme val="minor"/>
      </rPr>
      <t>Dual frequency is preferred with high frequency of minimum 600 kHz.</t>
    </r>
    <r>
      <rPr>
        <b/>
        <sz val="10"/>
        <color theme="1"/>
        <rFont val="Calibri"/>
        <family val="2"/>
        <scheme val="minor"/>
      </rPr>
      <t xml:space="preserve"> Edgetech: </t>
    </r>
    <r>
      <rPr>
        <sz val="10"/>
        <color theme="1"/>
        <rFont val="Calibri"/>
        <family val="2"/>
        <scheme val="minor"/>
      </rPr>
      <t xml:space="preserve">Using expected range for each frequency to determine resolution based on standard IHO survey, 3 hits on target @ 4knots. </t>
    </r>
    <r>
      <rPr>
        <b/>
        <sz val="10"/>
        <color theme="1"/>
        <rFont val="Calibri"/>
        <family val="2"/>
        <scheme val="minor"/>
      </rPr>
      <t>SeaTerra-PW</t>
    </r>
    <r>
      <rPr>
        <sz val="10"/>
        <color theme="1"/>
        <rFont val="Calibri"/>
        <family val="2"/>
        <scheme val="minor"/>
      </rPr>
      <t xml:space="preserve">: should be frequency dependent. </t>
    </r>
    <r>
      <rPr>
        <b/>
        <sz val="10"/>
        <color theme="1"/>
        <rFont val="Calibri"/>
        <family val="2"/>
        <scheme val="minor"/>
      </rPr>
      <t>BASTA:</t>
    </r>
    <r>
      <rPr>
        <sz val="10"/>
        <color theme="1"/>
        <rFont val="Calibri"/>
        <family val="2"/>
        <scheme val="minor"/>
      </rPr>
      <t xml:space="preserve"> should be frequency dependent</t>
    </r>
  </si>
  <si>
    <t>Edgetec 6205, Marine Sonic 2040, Echoscope</t>
  </si>
  <si>
    <t>Proect experience</t>
  </si>
  <si>
    <t>Geometrics G880/G882, Marine Magnetic SeaSpy, Bartington &amp; Sensys Fluxgates</t>
  </si>
  <si>
    <r>
      <rPr>
        <b/>
        <sz val="10"/>
        <color theme="1"/>
        <rFont val="Calibri"/>
        <family val="2"/>
        <scheme val="minor"/>
      </rPr>
      <t>Vattenfall-MK:</t>
    </r>
    <r>
      <rPr>
        <sz val="10"/>
        <color theme="1"/>
        <rFont val="Calibri"/>
        <family val="2"/>
        <scheme val="minor"/>
      </rPr>
      <t xml:space="preserve"> We dont always use a gradiometer setup, i.e. no vertical separation required. </t>
    </r>
    <r>
      <rPr>
        <b/>
        <sz val="10"/>
        <color theme="1"/>
        <rFont val="Calibri"/>
        <family val="2"/>
        <scheme val="minor"/>
      </rPr>
      <t>SeaTerra-PW</t>
    </r>
    <r>
      <rPr>
        <sz val="10"/>
        <color theme="1"/>
        <rFont val="Calibri"/>
        <family val="2"/>
        <scheme val="minor"/>
      </rPr>
      <t>: Vertical gradient is only required to cancel external noise. It will limit the sensing range.</t>
    </r>
  </si>
  <si>
    <r>
      <rPr>
        <b/>
        <sz val="10"/>
        <color theme="1"/>
        <rFont val="Calibri"/>
        <family val="2"/>
        <scheme val="minor"/>
      </rPr>
      <t xml:space="preserve">G-Tec: </t>
    </r>
    <r>
      <rPr>
        <sz val="10"/>
        <color theme="1"/>
        <rFont val="Calibri"/>
        <family val="2"/>
        <scheme val="minor"/>
      </rPr>
      <t>At great distance from the object gradients could become to small to be usable if the vertical sensor spacing is to high.</t>
    </r>
    <r>
      <rPr>
        <b/>
        <sz val="10"/>
        <color theme="1"/>
        <rFont val="Calibri"/>
        <family val="2"/>
        <scheme val="minor"/>
      </rPr>
      <t xml:space="preserve"> Vattenfall-MK:</t>
    </r>
    <r>
      <rPr>
        <sz val="10"/>
        <color theme="1"/>
        <rFont val="Calibri"/>
        <family val="2"/>
        <scheme val="minor"/>
      </rPr>
      <t xml:space="preserve"> Not relevant to current survey design within Vattenfall. </t>
    </r>
    <r>
      <rPr>
        <b/>
        <sz val="10"/>
        <color theme="1"/>
        <rFont val="Calibri"/>
        <family val="2"/>
        <scheme val="minor"/>
      </rPr>
      <t>SeaTerra-PW:</t>
    </r>
    <r>
      <rPr>
        <sz val="10"/>
        <color theme="1"/>
        <rFont val="Calibri"/>
        <family val="2"/>
        <scheme val="minor"/>
      </rPr>
      <t xml:space="preserve"> &gt;1 m, or the sensing range is smaller</t>
    </r>
  </si>
  <si>
    <r>
      <rPr>
        <b/>
        <sz val="10"/>
        <color theme="1"/>
        <rFont val="Calibri"/>
        <family val="2"/>
        <scheme val="minor"/>
      </rPr>
      <t>SeaTerra-PW:</t>
    </r>
    <r>
      <rPr>
        <sz val="10"/>
        <color theme="1"/>
        <rFont val="Calibri"/>
        <family val="2"/>
        <scheme val="minor"/>
      </rPr>
      <t xml:space="preserve"> consider line length requirements for positioning</t>
    </r>
  </si>
  <si>
    <r>
      <rPr>
        <b/>
        <sz val="10"/>
        <color theme="1"/>
        <rFont val="Calibri"/>
        <family val="2"/>
        <scheme val="minor"/>
      </rPr>
      <t>Vattenfall-MK</t>
    </r>
    <r>
      <rPr>
        <sz val="10"/>
        <color theme="1"/>
        <rFont val="Calibri"/>
        <family val="2"/>
        <scheme val="minor"/>
      </rPr>
      <t xml:space="preserve">: +/- 0.2m at 95% confidence generally required. </t>
    </r>
    <r>
      <rPr>
        <b/>
        <sz val="10"/>
        <color theme="1"/>
        <rFont val="Calibri"/>
        <family val="2"/>
        <scheme val="minor"/>
      </rPr>
      <t>SeaTerra-PW</t>
    </r>
    <r>
      <rPr>
        <sz val="10"/>
        <color theme="1"/>
        <rFont val="Calibri"/>
        <family val="2"/>
        <scheme val="minor"/>
      </rPr>
      <t>: parameter is not relevant</t>
    </r>
  </si>
  <si>
    <t>Vallon VMF4-VS30, Geonics EM61, Zonge DNT</t>
  </si>
  <si>
    <r>
      <rPr>
        <b/>
        <sz val="10"/>
        <color theme="1"/>
        <rFont val="Calibri"/>
        <family val="2"/>
        <scheme val="minor"/>
      </rPr>
      <t>SeaTerra-PW:</t>
    </r>
    <r>
      <rPr>
        <sz val="10"/>
        <color theme="1"/>
        <rFont val="Calibri"/>
        <family val="2"/>
        <scheme val="minor"/>
      </rPr>
      <t xml:space="preserve"> parameter is not relevant</t>
    </r>
  </si>
  <si>
    <t>Innomar SES Compact &amp; Medium, General Acoustics SUBPRO2545</t>
  </si>
  <si>
    <r>
      <rPr>
        <b/>
        <sz val="10"/>
        <color theme="1"/>
        <rFont val="Calibri"/>
        <family val="2"/>
        <scheme val="minor"/>
      </rPr>
      <t>SeaTerra-PW:</t>
    </r>
    <r>
      <rPr>
        <sz val="10"/>
        <color theme="1"/>
        <rFont val="Calibri"/>
        <family val="2"/>
        <scheme val="minor"/>
      </rPr>
      <t xml:space="preserve"> Must be larger than burial depth of target. This kind of target can not be found below a multiple. Perfect beam steering is required if system is mounted on boat. </t>
    </r>
  </si>
  <si>
    <r>
      <rPr>
        <b/>
        <sz val="10"/>
        <color theme="1"/>
        <rFont val="Calibri"/>
        <family val="2"/>
        <scheme val="minor"/>
      </rPr>
      <t>SeaTerra-PW:</t>
    </r>
    <r>
      <rPr>
        <sz val="10"/>
        <color theme="1"/>
        <rFont val="Calibri"/>
        <family val="2"/>
        <scheme val="minor"/>
      </rPr>
      <t xml:space="preserve"> resulting footprint is the limit for the small target</t>
    </r>
  </si>
  <si>
    <r>
      <rPr>
        <b/>
        <sz val="10"/>
        <color theme="1"/>
        <rFont val="Calibri"/>
        <family val="2"/>
        <scheme val="minor"/>
      </rPr>
      <t xml:space="preserve">Edgetech: </t>
    </r>
    <r>
      <rPr>
        <sz val="10"/>
        <color theme="1"/>
        <rFont val="Calibri"/>
        <family val="2"/>
        <scheme val="minor"/>
      </rPr>
      <t xml:space="preserve">usually driven by BW/PW, here lambda/4. </t>
    </r>
    <r>
      <rPr>
        <b/>
        <sz val="10"/>
        <color theme="1"/>
        <rFont val="Calibri"/>
        <family val="2"/>
        <scheme val="minor"/>
      </rPr>
      <t>SeaTerra-PW:</t>
    </r>
    <r>
      <rPr>
        <sz val="10"/>
        <color theme="1"/>
        <rFont val="Calibri"/>
        <family val="2"/>
        <scheme val="minor"/>
      </rPr>
      <t xml:space="preserve"> If the wavelength is not much smaller than the target diameter, there is no reflection but only scattering. This can not be detected.</t>
    </r>
  </si>
  <si>
    <r>
      <rPr>
        <b/>
        <sz val="10"/>
        <color theme="1"/>
        <rFont val="Calibri"/>
        <family val="2"/>
        <scheme val="minor"/>
      </rPr>
      <t>Vattenfall-MK:</t>
    </r>
    <r>
      <rPr>
        <sz val="10"/>
        <color theme="1"/>
        <rFont val="Calibri"/>
        <family val="2"/>
        <scheme val="minor"/>
      </rPr>
      <t xml:space="preserve"> Generally aiming for 8 - 15 kHz. Potential burial depth to 20+ meters seems excessive - but going at less than 10 kHz for penetration will be done regardless. </t>
    </r>
    <r>
      <rPr>
        <b/>
        <sz val="10"/>
        <color theme="1"/>
        <rFont val="Calibri"/>
        <family val="2"/>
        <scheme val="minor"/>
      </rPr>
      <t xml:space="preserve">Edgetech: </t>
    </r>
    <r>
      <rPr>
        <sz val="10"/>
        <color theme="1"/>
        <rFont val="Calibri"/>
        <family val="2"/>
        <scheme val="minor"/>
      </rPr>
      <t xml:space="preserve">burial depth dependent. </t>
    </r>
    <r>
      <rPr>
        <b/>
        <sz val="10"/>
        <color theme="1"/>
        <rFont val="Calibri"/>
        <family val="2"/>
        <scheme val="minor"/>
      </rPr>
      <t>SeaTerra-PW:</t>
    </r>
    <r>
      <rPr>
        <sz val="10"/>
        <color theme="1"/>
        <rFont val="Calibri"/>
        <family val="2"/>
        <scheme val="minor"/>
      </rPr>
      <t xml:space="preserve"> We have reached several m of penetration in sand with 35 kHz. What is the assumed burial depth?</t>
    </r>
  </si>
  <si>
    <r>
      <rPr>
        <b/>
        <sz val="10"/>
        <color theme="1"/>
        <rFont val="Calibri"/>
        <family val="2"/>
        <scheme val="minor"/>
      </rPr>
      <t>SeaTerra-AF</t>
    </r>
    <r>
      <rPr>
        <sz val="10"/>
        <color theme="1"/>
        <rFont val="Calibri"/>
        <family val="2"/>
        <scheme val="minor"/>
      </rPr>
      <t>: length and maximum diameter should be used, because a relevant test object is defined by this parameters</t>
    </r>
  </si>
  <si>
    <r>
      <rPr>
        <b/>
        <sz val="10"/>
        <color theme="1"/>
        <rFont val="Calibri"/>
        <family val="2"/>
        <scheme val="minor"/>
      </rPr>
      <t>G-Tec:</t>
    </r>
    <r>
      <rPr>
        <sz val="10"/>
        <color theme="1"/>
        <rFont val="Calibri"/>
        <family val="2"/>
        <scheme val="minor"/>
      </rPr>
      <t xml:space="preserve"> The magnetic field values seems to be underestimated for the 155mm shell and the GP250 by a factor 2, the values for the bottom mine overestimated by a factor 2. </t>
    </r>
    <r>
      <rPr>
        <b/>
        <sz val="10"/>
        <color theme="1"/>
        <rFont val="Calibri"/>
        <family val="2"/>
        <scheme val="minor"/>
      </rPr>
      <t>Boskalis:</t>
    </r>
    <r>
      <rPr>
        <sz val="10"/>
        <color theme="1"/>
        <rFont val="Calibri"/>
        <family val="2"/>
        <scheme val="minor"/>
      </rPr>
      <t xml:space="preserve"> These values are highly dependend on the strength and orientation of the dipole within the geomagnetic field and should be put in proper context. It is unclear how these values were measured. It would better to calculate amplitudes based on clearly defined conditions; e.g. the smallest reference values for the magnetic moment as stated below parallel to a clearly defined geomagnetic field, or the field of a reference ellipsoid in different orientations (see Butler et al., 2012). Note that the latter model could include restrictions on the orientation of the ellipsoid: at sea, we only find UXO in horizontal orientation. Dipole moment induced in such an object would deviate from the direction of the geomagnetic field due to magnetic anisotropy of the body. </t>
    </r>
    <r>
      <rPr>
        <b/>
        <sz val="10"/>
        <color theme="1"/>
        <rFont val="Calibri"/>
        <family val="2"/>
        <scheme val="minor"/>
      </rPr>
      <t>Vattenfall-DRE:</t>
    </r>
    <r>
      <rPr>
        <sz val="10"/>
        <color theme="1"/>
        <rFont val="Calibri"/>
        <family val="2"/>
        <scheme val="minor"/>
      </rPr>
      <t xml:space="preserve"> Teoretical, too many variables in real world which influence detected values.</t>
    </r>
    <r>
      <rPr>
        <b/>
        <sz val="10"/>
        <color theme="1"/>
        <rFont val="Calibri"/>
        <family val="2"/>
        <scheme val="minor"/>
      </rPr>
      <t xml:space="preserve"> SeaTerra-AF:</t>
    </r>
    <r>
      <rPr>
        <sz val="10"/>
        <color theme="1"/>
        <rFont val="Calibri"/>
        <family val="2"/>
        <scheme val="minor"/>
      </rPr>
      <t xml:space="preserve"> a need for every survey in the sea is a minimum distance to the ground; so only max. 4m should be relevant</t>
    </r>
  </si>
  <si>
    <r>
      <rPr>
        <b/>
        <sz val="10"/>
        <color theme="1"/>
        <rFont val="Calibri"/>
        <family val="2"/>
        <scheme val="minor"/>
      </rPr>
      <t>Boskalis:</t>
    </r>
    <r>
      <rPr>
        <sz val="10"/>
        <color theme="1"/>
        <rFont val="Calibri"/>
        <family val="2"/>
        <scheme val="minor"/>
      </rPr>
      <t xml:space="preserve"> The values given for "sensing range" in row 65 are in a more realistic range for the lower end of the dipole moments given in row 8. For consistency, the "detection depth" should be adjusted accordingly for a sensor with 3 m height above seafloor.</t>
    </r>
    <r>
      <rPr>
        <b/>
        <sz val="10"/>
        <color theme="1"/>
        <rFont val="Calibri"/>
        <family val="2"/>
        <scheme val="minor"/>
      </rPr>
      <t xml:space="preserve"> SeaTerra-AF:</t>
    </r>
    <r>
      <rPr>
        <sz val="10"/>
        <color theme="1"/>
        <rFont val="Calibri"/>
        <family val="2"/>
        <scheme val="minor"/>
      </rPr>
      <t xml:space="preserve"> especially for smaller objects a burial depth of up to 4m should be assumed</t>
    </r>
  </si>
  <si>
    <r>
      <rPr>
        <b/>
        <sz val="10"/>
        <color theme="1"/>
        <rFont val="Calibri"/>
        <family val="2"/>
        <scheme val="minor"/>
      </rPr>
      <t>SeaTerra-AF:</t>
    </r>
    <r>
      <rPr>
        <sz val="10"/>
        <color theme="1"/>
        <rFont val="Calibri"/>
        <family val="2"/>
        <scheme val="minor"/>
      </rPr>
      <t xml:space="preserve"> an additional smaller object of 20kg (iron mass) and an object with a round shape (e.g. anchor mine) should be considered, also an aluminium object (torpedo)</t>
    </r>
  </si>
  <si>
    <r>
      <rPr>
        <b/>
        <sz val="10"/>
        <color theme="1"/>
        <rFont val="Calibri"/>
        <family val="2"/>
        <scheme val="minor"/>
      </rPr>
      <t xml:space="preserve">G-Tec: </t>
    </r>
    <r>
      <rPr>
        <sz val="10"/>
        <color theme="1"/>
        <rFont val="Calibri"/>
        <family val="2"/>
        <scheme val="minor"/>
      </rPr>
      <t>This value is highly dependent of the objective of the survey : only detection or parameter estimation and identification.</t>
    </r>
    <r>
      <rPr>
        <b/>
        <sz val="10"/>
        <color theme="1"/>
        <rFont val="Calibri"/>
        <family val="2"/>
        <scheme val="minor"/>
      </rPr>
      <t xml:space="preserve"> Boskalis: </t>
    </r>
    <r>
      <rPr>
        <sz val="10"/>
        <color theme="1"/>
        <rFont val="Calibri"/>
        <family val="2"/>
        <scheme val="minor"/>
      </rPr>
      <t>As the comment, already points out, this depends on hm. Commonly, this factor is chosen to be half of the distance to the shallowest source to get sufficient coverage of single anomalies (e.g. see Reid, 1980).</t>
    </r>
    <r>
      <rPr>
        <b/>
        <sz val="10"/>
        <color theme="1"/>
        <rFont val="Calibri"/>
        <family val="2"/>
        <scheme val="minor"/>
      </rPr>
      <t xml:space="preserve"> Vattenfall-DRE:</t>
    </r>
    <r>
      <rPr>
        <sz val="10"/>
        <color theme="1"/>
        <rFont val="Calibri"/>
        <family val="2"/>
        <scheme val="minor"/>
      </rPr>
      <t xml:space="preserve"> As hm is more difficult to control and the teoretical total field amplitude does not always apply in real world, the horizontal sensor spacing should be conservative. </t>
    </r>
    <r>
      <rPr>
        <b/>
        <sz val="10"/>
        <color theme="1"/>
        <rFont val="Calibri"/>
        <family val="2"/>
        <scheme val="minor"/>
      </rPr>
      <t xml:space="preserve">SeaTerra-AF: </t>
    </r>
    <r>
      <rPr>
        <sz val="10"/>
        <color theme="1"/>
        <rFont val="Calibri"/>
        <family val="2"/>
        <scheme val="minor"/>
      </rPr>
      <t>in fact the distance can increase for bigger objects but you also need a sufficient data point density for processing and plotting</t>
    </r>
  </si>
  <si>
    <r>
      <rPr>
        <b/>
        <sz val="10"/>
        <color theme="1"/>
        <rFont val="Calibri"/>
        <family val="2"/>
        <scheme val="minor"/>
      </rPr>
      <t xml:space="preserve">G-Tec: </t>
    </r>
    <r>
      <rPr>
        <sz val="10"/>
        <color theme="1"/>
        <rFont val="Calibri"/>
        <family val="2"/>
        <scheme val="minor"/>
      </rPr>
      <t xml:space="preserve">A minimum of 200 m of survey line is probably advisable for reliable noise and background removal in complex situations. </t>
    </r>
    <r>
      <rPr>
        <b/>
        <sz val="10"/>
        <color theme="1"/>
        <rFont val="Calibri"/>
        <family val="2"/>
        <scheme val="minor"/>
      </rPr>
      <t>Boskalis:</t>
    </r>
    <r>
      <rPr>
        <sz val="10"/>
        <color theme="1"/>
        <rFont val="Calibri"/>
        <family val="2"/>
        <scheme val="minor"/>
      </rPr>
      <t xml:space="preserve"> As the extent of dipole anomaly depends on the distance to the sensor, this value should be dependend on hm, not d. The anomaly should ideally be fully covered, but as you never know where on the line an anomaly will be the purpose this parameter is not clear to me. Also, digital filters may require a minimum number of data points for optimal performance, but not a definitive physical length. It also seems to be strange to have survey parameters be defined by at the time unknown objects. In practice, line length will be determined by the environment. </t>
    </r>
    <r>
      <rPr>
        <b/>
        <sz val="10"/>
        <color theme="1"/>
        <rFont val="Calibri"/>
        <family val="2"/>
        <scheme val="minor"/>
      </rPr>
      <t>SeaTerra-AF:</t>
    </r>
    <r>
      <rPr>
        <sz val="10"/>
        <color theme="1"/>
        <rFont val="Calibri"/>
        <family val="2"/>
        <scheme val="minor"/>
      </rPr>
      <t xml:space="preserve"> the whole anomaly should be covered with a sufficient number of data points for processing/modelling; so the longest dimension of the object should be used and/or a fix number of data points for filtering purposes</t>
    </r>
  </si>
  <si>
    <r>
      <rPr>
        <b/>
        <sz val="10"/>
        <color theme="1"/>
        <rFont val="Calibri"/>
        <family val="2"/>
        <scheme val="minor"/>
      </rPr>
      <t xml:space="preserve">G-Tec: </t>
    </r>
    <r>
      <rPr>
        <sz val="10"/>
        <color theme="1"/>
        <rFont val="Calibri"/>
        <family val="2"/>
        <scheme val="minor"/>
      </rPr>
      <t>As low as possible (0.5 m would be better, can be achieved with latest USBL systems.</t>
    </r>
    <r>
      <rPr>
        <b/>
        <sz val="10"/>
        <color theme="1"/>
        <rFont val="Calibri"/>
        <family val="2"/>
        <scheme val="minor"/>
      </rPr>
      <t xml:space="preserve"> Boskalis:</t>
    </r>
    <r>
      <rPr>
        <sz val="10"/>
        <color theme="1"/>
        <rFont val="Calibri"/>
        <family val="2"/>
        <scheme val="minor"/>
      </rPr>
      <t xml:space="preserve"> 1 m is considered a "pass" for USBL spin checks, but should be as low as possible.</t>
    </r>
    <r>
      <rPr>
        <b/>
        <sz val="10"/>
        <color theme="1"/>
        <rFont val="Calibri"/>
        <family val="2"/>
        <scheme val="minor"/>
      </rPr>
      <t xml:space="preserve"> Vattenfall-MK: </t>
    </r>
    <r>
      <rPr>
        <sz val="10"/>
        <color theme="1"/>
        <rFont val="Calibri"/>
        <family val="2"/>
        <scheme val="minor"/>
      </rPr>
      <t xml:space="preserve">USBL accuracy can not be achieved better than +/- 1m (Fugro 2020) + vessel navigation uncertainty. </t>
    </r>
    <r>
      <rPr>
        <b/>
        <sz val="10"/>
        <color theme="1"/>
        <rFont val="Calibri"/>
        <family val="2"/>
        <scheme val="minor"/>
      </rPr>
      <t>SeaTerra-AF</t>
    </r>
    <r>
      <rPr>
        <sz val="10"/>
        <color theme="1"/>
        <rFont val="Calibri"/>
        <family val="2"/>
        <scheme val="minor"/>
      </rPr>
      <t>: theoretical value; it's more important that the processing filter can handle the positioning with this accuracy</t>
    </r>
  </si>
  <si>
    <t>[Hz]</t>
  </si>
  <si>
    <t>[kn]</t>
  </si>
  <si>
    <t>&gt;= 10</t>
  </si>
  <si>
    <t>data rate</t>
  </si>
  <si>
    <t>survey speed</t>
  </si>
  <si>
    <r>
      <t xml:space="preserve">SeaTerra-AF: </t>
    </r>
    <r>
      <rPr>
        <sz val="10"/>
        <color theme="1"/>
        <rFont val="Calibri"/>
        <family val="2"/>
        <scheme val="minor"/>
      </rPr>
      <t>connected to data rate and needed data point spacing</t>
    </r>
  </si>
  <si>
    <t>EM61, TFEM (inhouse system)</t>
  </si>
  <si>
    <t>Intuittion</t>
  </si>
  <si>
    <r>
      <rPr>
        <b/>
        <sz val="10"/>
        <color theme="1"/>
        <rFont val="Calibri"/>
        <family val="2"/>
        <scheme val="minor"/>
      </rPr>
      <t>SeaTerra-AF:</t>
    </r>
    <r>
      <rPr>
        <sz val="10"/>
        <color theme="1"/>
        <rFont val="Calibri"/>
        <family val="2"/>
        <scheme val="minor"/>
      </rPr>
      <t xml:space="preserve"> if a depth sensor or altimeter is used; but not reliable with a USBL system</t>
    </r>
  </si>
  <si>
    <t>used power current</t>
  </si>
  <si>
    <r>
      <rPr>
        <b/>
        <sz val="10"/>
        <color theme="1"/>
        <rFont val="Calibri"/>
        <family val="2"/>
        <scheme val="minor"/>
      </rPr>
      <t>Boskalis:</t>
    </r>
    <r>
      <rPr>
        <sz val="10"/>
        <color theme="1"/>
        <rFont val="Calibri"/>
        <family val="2"/>
        <scheme val="minor"/>
      </rPr>
      <t xml:space="preserve"> Transmitter current should be stable. </t>
    </r>
    <r>
      <rPr>
        <b/>
        <sz val="10"/>
        <color theme="1"/>
        <rFont val="Calibri"/>
        <family val="2"/>
        <scheme val="minor"/>
      </rPr>
      <t>SeaTerra-AF:</t>
    </r>
    <r>
      <rPr>
        <sz val="10"/>
        <color theme="1"/>
        <rFont val="Calibri"/>
        <family val="2"/>
        <scheme val="minor"/>
      </rPr>
      <t xml:space="preserve"> penetration depth depending on that</t>
    </r>
  </si>
  <si>
    <t>size of Tx/Rx coil</t>
  </si>
  <si>
    <r>
      <rPr>
        <b/>
        <sz val="10"/>
        <color theme="1"/>
        <rFont val="Calibri"/>
        <family val="2"/>
        <scheme val="minor"/>
      </rPr>
      <t>SeaTerra-AF:</t>
    </r>
    <r>
      <rPr>
        <sz val="10"/>
        <color theme="1"/>
        <rFont val="Calibri"/>
        <family val="2"/>
        <scheme val="minor"/>
      </rPr>
      <t xml:space="preserve"> penetration depth depending on that</t>
    </r>
  </si>
  <si>
    <t>BASTA values</t>
  </si>
  <si>
    <t>≤ 0.04</t>
  </si>
  <si>
    <t>≤ 0.07</t>
  </si>
  <si>
    <t>≤ 0.09</t>
  </si>
  <si>
    <t>≤ 0.13</t>
  </si>
  <si>
    <t>≤ 4.5</t>
  </si>
  <si>
    <t>≤ 6</t>
  </si>
  <si>
    <t>≤ 9</t>
  </si>
  <si>
    <t>≤ 20</t>
  </si>
  <si>
    <t>≤ 4.1</t>
  </si>
  <si>
    <t>≤ 6.6</t>
  </si>
  <si>
    <t>≤ 14.9</t>
  </si>
  <si>
    <t>≤ 38.1</t>
  </si>
  <si>
    <t>Absolut</t>
  </si>
  <si>
    <t>Relative</t>
  </si>
  <si>
    <t>Accepted</t>
  </si>
  <si>
    <t>Accept Threshhold</t>
  </si>
  <si>
    <t>Total answers</t>
  </si>
  <si>
    <t>Total</t>
  </si>
  <si>
    <t>Total questionnaires</t>
  </si>
  <si>
    <t>EdgeTech</t>
  </si>
  <si>
    <t>Side scan sonar</t>
  </si>
  <si>
    <t>Data rate</t>
  </si>
  <si>
    <t>Survey speed</t>
  </si>
  <si>
    <r>
      <rPr>
        <b/>
        <sz val="10"/>
        <color theme="1"/>
        <rFont val="Calibri"/>
        <family val="2"/>
        <scheme val="minor"/>
      </rPr>
      <t>BASTA:</t>
    </r>
    <r>
      <rPr>
        <sz val="10"/>
        <color theme="1"/>
        <rFont val="Calibri"/>
        <family val="2"/>
        <scheme val="minor"/>
      </rPr>
      <t xml:space="preserve"> across track resolution is defined by time sampling </t>
    </r>
    <r>
      <rPr>
        <i/>
        <sz val="10"/>
        <color theme="1"/>
        <rFont val="Calibri"/>
        <family val="2"/>
        <scheme val="minor"/>
      </rPr>
      <t>dt</t>
    </r>
    <r>
      <rPr>
        <sz val="10"/>
        <color theme="1"/>
        <rFont val="Calibri"/>
        <family val="2"/>
        <scheme val="minor"/>
      </rPr>
      <t xml:space="preserve"> (number of samples per ping) and range </t>
    </r>
    <r>
      <rPr>
        <i/>
        <sz val="10"/>
        <color theme="1"/>
        <rFont val="Calibri"/>
        <family val="2"/>
        <scheme val="minor"/>
      </rPr>
      <t>r</t>
    </r>
  </si>
  <si>
    <t>Eggerrs</t>
  </si>
  <si>
    <t>Vattenall DER</t>
  </si>
  <si>
    <t>Resolution across track</t>
  </si>
  <si>
    <t>Beamwidth across track</t>
  </si>
  <si>
    <r>
      <rPr>
        <b/>
        <sz val="10"/>
        <color theme="1"/>
        <rFont val="Calibri"/>
        <family val="2"/>
        <scheme val="minor"/>
      </rPr>
      <t xml:space="preserve">Eggers: </t>
    </r>
    <r>
      <rPr>
        <sz val="10"/>
        <color theme="1"/>
        <rFont val="Calibri"/>
        <family val="2"/>
        <scheme val="minor"/>
      </rPr>
      <t>&lt; 0.5 m recommended</t>
    </r>
    <r>
      <rPr>
        <b/>
        <sz val="10"/>
        <color theme="1"/>
        <rFont val="Calibri"/>
        <family val="2"/>
        <scheme val="minor"/>
      </rPr>
      <t xml:space="preserve"> Boskalis:</t>
    </r>
    <r>
      <rPr>
        <sz val="10"/>
        <color theme="1"/>
        <rFont val="Calibri"/>
        <family val="2"/>
        <scheme val="minor"/>
      </rPr>
      <t xml:space="preserve"> 1 m is considered a "pass" for USBL spin checks, but should be as low as possible.</t>
    </r>
    <r>
      <rPr>
        <b/>
        <sz val="10"/>
        <color theme="1"/>
        <rFont val="Calibri"/>
        <family val="2"/>
        <scheme val="minor"/>
      </rPr>
      <t xml:space="preserve"> SeaTerra-AF: </t>
    </r>
    <r>
      <rPr>
        <sz val="10"/>
        <color theme="1"/>
        <rFont val="Calibri"/>
        <family val="2"/>
        <scheme val="minor"/>
      </rPr>
      <t>theoretical value; it's more important that the processing filter can handle the positioning with this accuracy</t>
    </r>
  </si>
  <si>
    <t>Offshore Wind Accelerator (OWA), 2020. Guidance for geophysical surveying for UXO and boulders supporting cable installation</t>
  </si>
  <si>
    <r>
      <rPr>
        <b/>
        <sz val="10"/>
        <color theme="1"/>
        <rFont val="Calibri"/>
        <family val="2"/>
        <scheme val="minor"/>
      </rPr>
      <t>Boskalis:</t>
    </r>
    <r>
      <rPr>
        <sz val="10"/>
        <color theme="1"/>
        <rFont val="Calibri"/>
        <family val="2"/>
        <scheme val="minor"/>
      </rPr>
      <t xml:space="preserve"> A G-882 can operate at up to 20 Hz, at a typical survey speed of 4-6 kn this would give a point spacing of 0.1 - 0.15 m. The standard setting is 10 Hz, resp. 0.2-0.3 m point spacing. The wavelength of the dipole anomalies depends on the distance to the sensor, not the amplitude. This sampling rate should be more than enough for all these objects at a minimum distance of 3 m. </t>
    </r>
    <r>
      <rPr>
        <b/>
        <sz val="10"/>
        <color theme="1"/>
        <rFont val="Calibri"/>
        <family val="2"/>
        <scheme val="minor"/>
      </rPr>
      <t>SeaTerra-AF:</t>
    </r>
    <r>
      <rPr>
        <sz val="10"/>
        <color theme="1"/>
        <rFont val="Calibri"/>
        <family val="2"/>
        <scheme val="minor"/>
      </rPr>
      <t xml:space="preserve"> towed systems need a minimum speed and too high data rates creates time consumption data storage and processing; 0.1m seems to be a practical value.</t>
    </r>
    <r>
      <rPr>
        <b/>
        <sz val="10"/>
        <color theme="1"/>
        <rFont val="Calibri"/>
        <family val="2"/>
        <scheme val="minor"/>
      </rPr>
      <t xml:space="preserve"> OWA</t>
    </r>
    <r>
      <rPr>
        <sz val="10"/>
        <color theme="1"/>
        <rFont val="Calibri"/>
        <family val="2"/>
        <scheme val="minor"/>
      </rPr>
      <t>: As a rule of thumb, the anomaly half width will be of the order of the distance between the ferrous material and the instrument flight path</t>
    </r>
  </si>
  <si>
    <r>
      <t xml:space="preserve">OWA: </t>
    </r>
    <r>
      <rPr>
        <sz val="10"/>
        <color theme="1"/>
        <rFont val="Calibri"/>
        <family val="2"/>
        <scheme val="minor"/>
      </rPr>
      <t>As a rule of thumb, the anomaly half width will be of the order of the distance between the ferrous material and the instrument flight path</t>
    </r>
  </si>
  <si>
    <t>Towing distance</t>
  </si>
  <si>
    <r>
      <t>L</t>
    </r>
    <r>
      <rPr>
        <i/>
        <vertAlign val="subscript"/>
        <sz val="11"/>
        <color theme="1"/>
        <rFont val="Calibri"/>
        <family val="2"/>
        <scheme val="minor"/>
      </rPr>
      <t>t</t>
    </r>
  </si>
  <si>
    <t>&gt; 3*vessel length</t>
  </si>
  <si>
    <t>Towing distance behind vessel</t>
  </si>
  <si>
    <t xml:space="preserve">Data point spacing </t>
  </si>
  <si>
    <t>Line Spacing</t>
  </si>
  <si>
    <r>
      <t>&lt; (z+h</t>
    </r>
    <r>
      <rPr>
        <vertAlign val="subscript"/>
        <sz val="11"/>
        <color theme="1"/>
        <rFont val="Calibri"/>
        <family val="2"/>
        <scheme val="minor"/>
      </rPr>
      <t>m</t>
    </r>
    <r>
      <rPr>
        <sz val="11"/>
        <color theme="1"/>
        <rFont val="Calibri"/>
        <family val="2"/>
        <scheme val="minor"/>
      </rPr>
      <t>)/3 (for detection) or (z+h</t>
    </r>
    <r>
      <rPr>
        <vertAlign val="subscript"/>
        <sz val="11"/>
        <color theme="1"/>
        <rFont val="Calibri"/>
        <family val="2"/>
        <scheme val="minor"/>
      </rPr>
      <t>m</t>
    </r>
    <r>
      <rPr>
        <sz val="11"/>
        <color theme="1"/>
        <rFont val="Calibri"/>
        <family val="2"/>
        <scheme val="minor"/>
      </rPr>
      <t>)/5 (for modelling)</t>
    </r>
  </si>
  <si>
    <r>
      <rPr>
        <b/>
        <sz val="10"/>
        <color theme="1"/>
        <rFont val="Calibri"/>
        <family val="2"/>
        <scheme val="minor"/>
      </rPr>
      <t xml:space="preserve">OWA: </t>
    </r>
    <r>
      <rPr>
        <sz val="10"/>
        <color theme="1"/>
        <rFont val="Calibri"/>
        <family val="2"/>
        <scheme val="minor"/>
      </rPr>
      <t>SNR indicates maximum depth of penetration (instead of frequency)</t>
    </r>
  </si>
  <si>
    <t>Ptich</t>
  </si>
  <si>
    <t>Coil size</t>
  </si>
  <si>
    <t>R2Sonic 2026</t>
  </si>
  <si>
    <t>TU Delft (T. Gaida)</t>
  </si>
  <si>
    <r>
      <rPr>
        <b/>
        <sz val="10"/>
        <color theme="1"/>
        <rFont val="Calibri"/>
        <family val="2"/>
        <scheme val="minor"/>
      </rPr>
      <t>Vattenfall-MK:</t>
    </r>
    <r>
      <rPr>
        <sz val="10"/>
        <color theme="1"/>
        <rFont val="Calibri"/>
        <family val="2"/>
        <scheme val="minor"/>
      </rPr>
      <t xml:space="preserve"> 3 - 9 hits within 0.25x0.25m cell depending on target size. No less than 3 hits / cell accepted. </t>
    </r>
    <r>
      <rPr>
        <b/>
        <sz val="10"/>
        <color theme="1"/>
        <rFont val="Calibri"/>
        <family val="2"/>
        <scheme val="minor"/>
      </rPr>
      <t>TUDelft:</t>
    </r>
    <r>
      <rPr>
        <sz val="10"/>
        <color theme="1"/>
        <rFont val="Calibri"/>
        <family val="2"/>
        <scheme val="minor"/>
      </rPr>
      <t xml:space="preserve"> d/3</t>
    </r>
  </si>
  <si>
    <r>
      <rPr>
        <b/>
        <sz val="10"/>
        <color theme="1"/>
        <rFont val="Calibri"/>
        <family val="2"/>
        <scheme val="minor"/>
      </rPr>
      <t>SeaTerra-PW</t>
    </r>
    <r>
      <rPr>
        <sz val="10"/>
        <color theme="1"/>
        <rFont val="Calibri"/>
        <family val="2"/>
        <scheme val="minor"/>
      </rPr>
      <t xml:space="preserve">: general comment for the two small target objects (155mm shell and 250 lbs bomb) I do not think small ammunition can be reliably detected by a MBES in water depth above 15m. </t>
    </r>
    <r>
      <rPr>
        <b/>
        <sz val="10"/>
        <color theme="1"/>
        <rFont val="Calibri"/>
        <family val="2"/>
        <scheme val="minor"/>
      </rPr>
      <t>TUDelft</t>
    </r>
    <r>
      <rPr>
        <sz val="10"/>
        <color theme="1"/>
        <rFont val="Calibri"/>
        <family val="2"/>
        <scheme val="minor"/>
      </rPr>
      <t>: d*2</t>
    </r>
  </si>
  <si>
    <r>
      <rPr>
        <b/>
        <sz val="10"/>
        <color theme="1"/>
        <rFont val="Calibri"/>
        <family val="2"/>
        <scheme val="minor"/>
      </rPr>
      <t>TUDelft:</t>
    </r>
    <r>
      <rPr>
        <sz val="10"/>
        <color theme="1"/>
        <rFont val="Calibri"/>
        <family val="2"/>
        <scheme val="minor"/>
      </rPr>
      <t xml:space="preserve"> d*2</t>
    </r>
  </si>
  <si>
    <r>
      <rPr>
        <b/>
        <sz val="10"/>
        <color theme="1"/>
        <rFont val="Calibri"/>
        <family val="2"/>
        <scheme val="minor"/>
      </rPr>
      <t>TUDelft:</t>
    </r>
    <r>
      <rPr>
        <sz val="10"/>
        <color theme="1"/>
        <rFont val="Calibri"/>
        <family val="2"/>
        <scheme val="minor"/>
      </rPr>
      <t xml:space="preserve"> if you do 100% coverage the uncertainty would not matter</t>
    </r>
  </si>
  <si>
    <r>
      <rPr>
        <b/>
        <sz val="10"/>
        <color theme="1"/>
        <rFont val="Calibri"/>
        <family val="2"/>
        <scheme val="minor"/>
      </rPr>
      <t>SeaTerra-PW</t>
    </r>
    <r>
      <rPr>
        <sz val="10"/>
        <color theme="1"/>
        <rFont val="Calibri"/>
        <family val="2"/>
        <scheme val="minor"/>
      </rPr>
      <t xml:space="preserve">: One needs a lot of pings to differentiate a small target from background (d=0.01,0.01,0.02,0.05m). </t>
    </r>
    <r>
      <rPr>
        <b/>
        <sz val="10"/>
        <color theme="1"/>
        <rFont val="Calibri"/>
        <family val="2"/>
        <scheme val="minor"/>
      </rPr>
      <t>OWA:</t>
    </r>
    <r>
      <rPr>
        <sz val="10"/>
        <color theme="1"/>
        <rFont val="Calibri"/>
        <family val="2"/>
        <scheme val="minor"/>
      </rPr>
      <t xml:space="preserve"> 10 traces per diffraction hyperbola are required</t>
    </r>
  </si>
  <si>
    <t>WTD71</t>
  </si>
  <si>
    <t>≤ 0.08</t>
  </si>
  <si>
    <t>≤ 0.9</t>
  </si>
  <si>
    <t>≥ 1.7</t>
  </si>
  <si>
    <t>≤ 0.18</t>
  </si>
  <si>
    <t>≥ 1.3</t>
  </si>
  <si>
    <t>≤ 0.25</t>
  </si>
  <si>
    <t>≥ 0.9</t>
  </si>
  <si>
    <t>200% coverage</t>
  </si>
  <si>
    <t>≤ 0.075</t>
  </si>
  <si>
    <t>≤ 0.05</t>
  </si>
  <si>
    <r>
      <rPr>
        <i/>
        <sz val="11"/>
        <color theme="1"/>
        <rFont val="Calibri"/>
        <family val="2"/>
        <scheme val="minor"/>
      </rPr>
      <t>h</t>
    </r>
    <r>
      <rPr>
        <i/>
        <vertAlign val="subscript"/>
        <sz val="11"/>
        <color theme="1"/>
        <rFont val="Calibri"/>
        <family val="2"/>
        <scheme val="minor"/>
      </rPr>
      <t>m</t>
    </r>
    <r>
      <rPr>
        <sz val="11"/>
        <color theme="1"/>
        <rFont val="Calibri"/>
        <family val="2"/>
        <scheme val="minor"/>
      </rPr>
      <t xml:space="preserve"> </t>
    </r>
    <r>
      <rPr>
        <sz val="11"/>
        <color theme="1"/>
        <rFont val="Calibri"/>
        <family val="2"/>
      </rPr>
      <t>≈</t>
    </r>
    <r>
      <rPr>
        <i/>
        <sz val="11"/>
        <color theme="1"/>
        <rFont val="Calibri"/>
        <family val="2"/>
      </rPr>
      <t xml:space="preserve"> </t>
    </r>
    <r>
      <rPr>
        <i/>
        <sz val="11"/>
        <color theme="1"/>
        <rFont val="Calibri"/>
        <family val="2"/>
        <scheme val="minor"/>
      </rPr>
      <t>r</t>
    </r>
    <r>
      <rPr>
        <sz val="11"/>
        <color theme="1"/>
        <rFont val="Calibri"/>
        <family val="2"/>
        <scheme val="minor"/>
      </rPr>
      <t>/10    (h</t>
    </r>
    <r>
      <rPr>
        <vertAlign val="subscript"/>
        <sz val="11"/>
        <color theme="1"/>
        <rFont val="Calibri"/>
        <family val="2"/>
        <scheme val="minor"/>
      </rPr>
      <t>m</t>
    </r>
    <r>
      <rPr>
        <sz val="11"/>
        <color theme="1"/>
        <rFont val="Calibri"/>
        <family val="2"/>
        <scheme val="minor"/>
      </rPr>
      <t>&lt; 7)</t>
    </r>
  </si>
  <si>
    <t>≥ 500</t>
  </si>
  <si>
    <t>≤ 0.12</t>
  </si>
  <si>
    <t>≤ 0.17</t>
  </si>
  <si>
    <t>Line spacing (Coverage)</t>
  </si>
  <si>
    <t>Altitude (height above seafloor)</t>
  </si>
  <si>
    <r>
      <t>h</t>
    </r>
    <r>
      <rPr>
        <vertAlign val="subscript"/>
        <sz val="11"/>
        <color theme="1"/>
        <rFont val="Calibri"/>
        <family val="2"/>
      </rPr>
      <t xml:space="preserve">m </t>
    </r>
    <r>
      <rPr>
        <i/>
        <sz val="11"/>
        <color theme="1"/>
        <rFont val="Calibri"/>
        <family val="2"/>
      </rPr>
      <t>≤ l</t>
    </r>
    <r>
      <rPr>
        <sz val="11"/>
        <color theme="1"/>
        <rFont val="Calibri"/>
        <family val="2"/>
      </rPr>
      <t>-z</t>
    </r>
  </si>
  <si>
    <t>Accuracy Parameter</t>
  </si>
  <si>
    <t>Sampling Parameter</t>
  </si>
  <si>
    <t>Accurcay Parameter</t>
  </si>
  <si>
    <t>Munition type</t>
  </si>
  <si>
    <t>Example</t>
  </si>
  <si>
    <r>
      <t>Pitch</t>
    </r>
    <r>
      <rPr>
        <i/>
        <sz val="11"/>
        <color theme="1"/>
        <rFont val="Calibri"/>
        <family val="2"/>
        <scheme val="minor"/>
      </rPr>
      <t xml:space="preserve"> </t>
    </r>
    <r>
      <rPr>
        <i/>
        <sz val="10"/>
        <color theme="1"/>
        <rFont val="Calibri"/>
        <family val="2"/>
        <scheme val="minor"/>
      </rPr>
      <t>(additionally added parameter)</t>
    </r>
  </si>
  <si>
    <r>
      <t xml:space="preserve">Roll </t>
    </r>
    <r>
      <rPr>
        <i/>
        <sz val="10"/>
        <color theme="1"/>
        <rFont val="Calibri"/>
        <family val="2"/>
        <scheme val="minor"/>
      </rPr>
      <t>(additionally added parameter)</t>
    </r>
  </si>
  <si>
    <r>
      <t xml:space="preserve">Yaw </t>
    </r>
    <r>
      <rPr>
        <i/>
        <sz val="10"/>
        <color theme="1"/>
        <rFont val="Calibri"/>
        <family val="2"/>
        <scheme val="minor"/>
      </rPr>
      <t>(additionally added parameter)</t>
    </r>
  </si>
  <si>
    <r>
      <t>Signal-to-noise ratio</t>
    </r>
    <r>
      <rPr>
        <i/>
        <sz val="10"/>
        <color theme="1"/>
        <rFont val="Calibri"/>
        <family val="2"/>
        <scheme val="minor"/>
      </rPr>
      <t xml:space="preserve"> (additionally added parameter)</t>
    </r>
  </si>
  <si>
    <r>
      <t xml:space="preserve">Acoustic frequency </t>
    </r>
    <r>
      <rPr>
        <i/>
        <sz val="10"/>
        <color theme="1"/>
        <rFont val="Calibri"/>
        <family val="2"/>
        <scheme val="minor"/>
      </rPr>
      <t>(additionally added parameter)</t>
    </r>
  </si>
  <si>
    <r>
      <t xml:space="preserve">Footprint </t>
    </r>
    <r>
      <rPr>
        <i/>
        <sz val="10"/>
        <color theme="1"/>
        <rFont val="Calibri"/>
        <family val="2"/>
        <scheme val="minor"/>
      </rPr>
      <t>(additionally added parameter)</t>
    </r>
  </si>
  <si>
    <r>
      <t>Θ</t>
    </r>
    <r>
      <rPr>
        <i/>
        <vertAlign val="subscript"/>
        <sz val="11"/>
        <color theme="1"/>
        <rFont val="Calibri"/>
        <family val="2"/>
      </rPr>
      <t>P</t>
    </r>
  </si>
  <si>
    <r>
      <t>Θ</t>
    </r>
    <r>
      <rPr>
        <i/>
        <vertAlign val="subscript"/>
        <sz val="11"/>
        <color theme="1"/>
        <rFont val="Calibri"/>
        <family val="2"/>
      </rPr>
      <t>Y</t>
    </r>
  </si>
  <si>
    <r>
      <t>Θ</t>
    </r>
    <r>
      <rPr>
        <i/>
        <vertAlign val="subscript"/>
        <sz val="11"/>
        <color theme="1"/>
        <rFont val="Calibri"/>
        <family val="2"/>
      </rPr>
      <t>R</t>
    </r>
  </si>
  <si>
    <r>
      <t>Altitude (height above seafloor)</t>
    </r>
    <r>
      <rPr>
        <i/>
        <sz val="10"/>
        <color theme="1"/>
        <rFont val="Calibri"/>
        <family val="2"/>
        <scheme val="minor"/>
      </rPr>
      <t xml:space="preserve"> (additionally added parameter)</t>
    </r>
  </si>
  <si>
    <r>
      <t xml:space="preserve">Pitch </t>
    </r>
    <r>
      <rPr>
        <i/>
        <sz val="10"/>
        <color theme="1"/>
        <rFont val="Calibri"/>
        <family val="2"/>
        <scheme val="minor"/>
      </rPr>
      <t>(additionally added parameter)</t>
    </r>
  </si>
  <si>
    <r>
      <t>Pitch</t>
    </r>
    <r>
      <rPr>
        <i/>
        <sz val="10"/>
        <color theme="1"/>
        <rFont val="Calibri"/>
        <family val="2"/>
        <scheme val="minor"/>
      </rPr>
      <t xml:space="preserve"> (additionally added parameter)</t>
    </r>
  </si>
  <si>
    <t>F</t>
  </si>
  <si>
    <r>
      <t>F</t>
    </r>
    <r>
      <rPr>
        <i/>
        <vertAlign val="subscript"/>
        <sz val="11"/>
        <color theme="1"/>
        <rFont val="Calibri"/>
        <family val="2"/>
        <scheme val="minor"/>
      </rPr>
      <t>al</t>
    </r>
  </si>
  <si>
    <r>
      <t>F</t>
    </r>
    <r>
      <rPr>
        <i/>
        <vertAlign val="subscript"/>
        <sz val="11"/>
        <color theme="1"/>
        <rFont val="Calibri"/>
        <family val="2"/>
        <scheme val="minor"/>
      </rPr>
      <t>ac</t>
    </r>
  </si>
  <si>
    <r>
      <t>n</t>
    </r>
    <r>
      <rPr>
        <i/>
        <vertAlign val="subscript"/>
        <sz val="11"/>
        <color theme="1"/>
        <rFont val="Calibri"/>
        <family val="2"/>
        <scheme val="minor"/>
      </rPr>
      <t>h</t>
    </r>
    <r>
      <rPr>
        <i/>
        <sz val="11"/>
        <color theme="1"/>
        <rFont val="Calibri"/>
        <family val="2"/>
        <scheme val="minor"/>
      </rPr>
      <t xml:space="preserve"> ≤ 2 √(l²-h</t>
    </r>
    <r>
      <rPr>
        <i/>
        <vertAlign val="subscript"/>
        <sz val="11"/>
        <color theme="1"/>
        <rFont val="Calibri"/>
        <family val="2"/>
        <scheme val="minor"/>
      </rPr>
      <t>d</t>
    </r>
    <r>
      <rPr>
        <i/>
        <sz val="11"/>
        <color theme="1"/>
        <rFont val="Calibri"/>
        <family val="2"/>
        <scheme val="minor"/>
      </rPr>
      <t xml:space="preserve">²) </t>
    </r>
  </si>
  <si>
    <t>F ≥ d/2</t>
  </si>
  <si>
    <t>&gt; 300</t>
  </si>
  <si>
    <r>
      <t>F</t>
    </r>
    <r>
      <rPr>
        <vertAlign val="subscript"/>
        <sz val="11"/>
        <color theme="1"/>
        <rFont val="Calibri"/>
        <family val="2"/>
        <scheme val="minor"/>
      </rPr>
      <t xml:space="preserve">al </t>
    </r>
    <r>
      <rPr>
        <sz val="11"/>
        <color theme="1"/>
        <rFont val="Calibri"/>
        <family val="2"/>
        <scheme val="minor"/>
      </rPr>
      <t>≤ d/2</t>
    </r>
  </si>
  <si>
    <r>
      <t>F</t>
    </r>
    <r>
      <rPr>
        <vertAlign val="subscript"/>
        <sz val="11"/>
        <color theme="1"/>
        <rFont val="Calibri"/>
        <family val="2"/>
        <scheme val="minor"/>
      </rPr>
      <t xml:space="preserve">ac </t>
    </r>
    <r>
      <rPr>
        <sz val="11"/>
        <color theme="1"/>
        <rFont val="Calibri"/>
        <family val="2"/>
        <scheme val="minor"/>
      </rPr>
      <t>≤ d/2</t>
    </r>
  </si>
  <si>
    <r>
      <t>F</t>
    </r>
    <r>
      <rPr>
        <i/>
        <vertAlign val="subscript"/>
        <sz val="11"/>
        <color theme="1"/>
        <rFont val="Calibri"/>
        <family val="2"/>
        <scheme val="minor"/>
      </rPr>
      <t xml:space="preserve">al </t>
    </r>
    <r>
      <rPr>
        <i/>
        <sz val="11"/>
        <color theme="1"/>
        <rFont val="Calibri"/>
        <family val="2"/>
        <scheme val="minor"/>
      </rPr>
      <t>≤ d/2</t>
    </r>
  </si>
  <si>
    <r>
      <t>F</t>
    </r>
    <r>
      <rPr>
        <i/>
        <vertAlign val="subscript"/>
        <sz val="11"/>
        <color theme="1"/>
        <rFont val="Calibri"/>
        <family val="2"/>
        <scheme val="minor"/>
      </rPr>
      <t xml:space="preserve">ac </t>
    </r>
    <r>
      <rPr>
        <i/>
        <sz val="11"/>
        <color theme="1"/>
        <rFont val="Calibri"/>
        <family val="2"/>
        <scheme val="minor"/>
      </rPr>
      <t>≤ d/2</t>
    </r>
  </si>
  <si>
    <t xml:space="preserve"> BASTA value/equation</t>
  </si>
  <si>
    <r>
      <rPr>
        <i/>
        <sz val="11"/>
        <color theme="1"/>
        <rFont val="Calibri"/>
        <family val="2"/>
        <scheme val="minor"/>
      </rPr>
      <t>n ≤ r</t>
    </r>
    <r>
      <rPr>
        <sz val="11"/>
        <color theme="1"/>
        <rFont val="Calibri"/>
        <family val="2"/>
        <scheme val="minor"/>
      </rPr>
      <t xml:space="preserve"> (200% coverage)</t>
    </r>
  </si>
  <si>
    <t>τ</t>
  </si>
  <si>
    <r>
      <t xml:space="preserve">Pulse length </t>
    </r>
    <r>
      <rPr>
        <i/>
        <sz val="10"/>
        <color theme="1"/>
        <rFont val="Calibri"/>
        <family val="2"/>
        <scheme val="minor"/>
      </rPr>
      <t>(additionally added parameter)</t>
    </r>
  </si>
  <si>
    <t>Signal Parameter</t>
  </si>
  <si>
    <t>SA</t>
  </si>
  <si>
    <r>
      <t xml:space="preserve">Signal strength </t>
    </r>
    <r>
      <rPr>
        <i/>
        <sz val="10"/>
        <color theme="1"/>
        <rFont val="Calibri"/>
        <family val="2"/>
        <scheme val="minor"/>
      </rPr>
      <t>(additionally added parameter)</t>
    </r>
  </si>
  <si>
    <t>&gt; 250</t>
  </si>
  <si>
    <r>
      <t>Towing distance behind vessel</t>
    </r>
    <r>
      <rPr>
        <i/>
        <sz val="10"/>
        <color theme="1"/>
        <rFont val="Calibri"/>
        <family val="2"/>
        <scheme val="minor"/>
      </rPr>
      <t xml:space="preserve"> (additionally added parameter)</t>
    </r>
  </si>
  <si>
    <t>depends on sediment type and burial depth</t>
  </si>
  <si>
    <t>Transmitter coil size</t>
  </si>
  <si>
    <t>Receiver coil size</t>
  </si>
  <si>
    <t>Transmitter momentum</t>
  </si>
  <si>
    <t>Receiver momentum</t>
  </si>
  <si>
    <r>
      <t>M</t>
    </r>
    <r>
      <rPr>
        <i/>
        <vertAlign val="subscript"/>
        <sz val="11"/>
        <color theme="1"/>
        <rFont val="Calibri"/>
        <family val="2"/>
        <scheme val="minor"/>
      </rPr>
      <t>T</t>
    </r>
  </si>
  <si>
    <r>
      <t>M</t>
    </r>
    <r>
      <rPr>
        <i/>
        <vertAlign val="subscript"/>
        <sz val="11"/>
        <color theme="1"/>
        <rFont val="Calibri"/>
        <family val="2"/>
        <scheme val="minor"/>
      </rPr>
      <t>R</t>
    </r>
  </si>
  <si>
    <r>
      <t>D</t>
    </r>
    <r>
      <rPr>
        <i/>
        <vertAlign val="subscript"/>
        <sz val="11"/>
        <color theme="1"/>
        <rFont val="Calibri"/>
        <family val="2"/>
        <scheme val="minor"/>
      </rPr>
      <t>R</t>
    </r>
  </si>
  <si>
    <r>
      <t>D</t>
    </r>
    <r>
      <rPr>
        <i/>
        <vertAlign val="subscript"/>
        <sz val="11"/>
        <color theme="1"/>
        <rFont val="Calibri"/>
        <family val="2"/>
        <scheme val="minor"/>
      </rPr>
      <t>T</t>
    </r>
  </si>
  <si>
    <t>Time channels</t>
  </si>
  <si>
    <t>Frequency sampling</t>
  </si>
  <si>
    <r>
      <t>n &gt; D</t>
    </r>
    <r>
      <rPr>
        <i/>
        <vertAlign val="subscript"/>
        <sz val="11"/>
        <color theme="1"/>
        <rFont val="Calibri"/>
        <family val="2"/>
        <scheme val="minor"/>
      </rPr>
      <t>R</t>
    </r>
  </si>
  <si>
    <t>• Billings, S., Shubitidze, F., Pasion, L. Beran, L. and J. Foley (2010): Requirements for Unexploded Ordnance Detection and Discrimination in the Marine Environment Using Magnetic and Electromagnetic Sensors. OCEANS 2010 IEEE.</t>
  </si>
  <si>
    <t>• Campbell, J. (1985): Naval Weapons of World War Two. Naval Institute Press, Annapolis.</t>
  </si>
  <si>
    <t>• Chopra, S., Castagna, J. and O. Portniaguine, (2006): Seismic resolution and thin-bed reflectivity inversion: CSEG Recorder, 31, No. 01, 19-25.</t>
  </si>
  <si>
    <t>• EdgeTech (w.Y.): 4125 Side Scan Sonar System User Hardware Manual.</t>
  </si>
  <si>
    <t>• Ernstsen, V. B., Noormets, R., Hebbeln, D., Bartholomä, A. and B. W. Flemming (2006): Precision of high-resolution multibeam echo sounding coupled with high-accuracy positioning in a shallow water coastal environment. Geo-Marine Letters, 26. 141-149.</t>
  </si>
  <si>
    <t>• Frey, T. (2019): Qualitätsleitfaden Offshore-Kampfmittelbeseitigung.</t>
  </si>
  <si>
    <t>• GeoSoft (w.Y.): Enhancing Geophysical Data Acquisition, Quality Control, Processing, Analysis and Visualization for UXO Detection, Characterization and Discrimination.</t>
  </si>
  <si>
    <t>• Grøn, O. and L. Boldreel (2013): Sub-bottom profiling for large-scale maritime archaeological survey, an experience-based approach. OCEANS 2013 MTS/IEEE Bergen: The Challenges of the Northern Dimension.</t>
  </si>
  <si>
    <t xml:space="preserve">• Innomar (2020): SES-2000 Parametric Sub-bottom Profiler Specifications. </t>
  </si>
  <si>
    <t>• Köbel, J. and D. Rose (2016): Offshore unexploded ordnance recovery and disposal. Hydrographische Nachrichten, 105. 40-42.</t>
  </si>
  <si>
    <t>• Plets, R. and J. B. Dix (2013): Marine Geophysics Data Acquisition, Processing and Interpretation. Guidance notes. English Heritage. 1-92.</t>
  </si>
  <si>
    <t>• Septentrio (w.Y.): Top 3 Positioning Challenges in Autonomous Marine Navigation. https://www.septentrio.com/en/insights/top-3-positioning-challenges-autonomous-marine-navigation, last checked 28-05-2020.</t>
  </si>
  <si>
    <t>• Winkelmann, K. and A. Fischer (2009): »Tiefenreichweite« bei der Kampfmittelsuche mit Magnetometern; Fachaufsatz für Kunden der Firma SENSYS Sensorik &amp; Systemtechnologie GmbH, Bad Saarow</t>
  </si>
  <si>
    <t>• Winkelmann, K. (2020): Personal communicationation.</t>
  </si>
  <si>
    <t>• Yilmaz, Ö. (2001): Seismic Data Analysis. Society of Exploration Geophysicists. 66-80.</t>
  </si>
  <si>
    <t>too small</t>
  </si>
  <si>
    <t>too high</t>
  </si>
  <si>
    <r>
      <rPr>
        <sz val="11"/>
        <color theme="1"/>
        <rFont val="Calibri"/>
        <family val="2"/>
        <scheme val="minor"/>
      </rPr>
      <t>OWA</t>
    </r>
    <r>
      <rPr>
        <i/>
        <sz val="11"/>
        <color theme="1"/>
        <rFont val="Calibri"/>
        <family val="2"/>
        <scheme val="minor"/>
      </rPr>
      <t xml:space="preserve"> (x ≤ h</t>
    </r>
    <r>
      <rPr>
        <i/>
        <vertAlign val="subscript"/>
        <sz val="11"/>
        <color theme="1"/>
        <rFont val="Calibri"/>
        <family val="2"/>
        <scheme val="minor"/>
      </rPr>
      <t>m</t>
    </r>
    <r>
      <rPr>
        <i/>
        <sz val="11"/>
        <color theme="1"/>
        <rFont val="Calibri"/>
        <family val="2"/>
        <scheme val="minor"/>
      </rPr>
      <t>/5)</t>
    </r>
  </si>
  <si>
    <t>Signal footprint (across track)</t>
  </si>
  <si>
    <t>Beam footprint (along track)</t>
  </si>
  <si>
    <t>Acoustic frequency (Resolution)</t>
  </si>
  <si>
    <r>
      <t xml:space="preserve">OWA </t>
    </r>
    <r>
      <rPr>
        <i/>
        <sz val="11"/>
        <color theme="1"/>
        <rFont val="Calibri"/>
        <family val="2"/>
      </rPr>
      <t>(S/N &gt; 3)</t>
    </r>
  </si>
  <si>
    <r>
      <t xml:space="preserve">OWA </t>
    </r>
    <r>
      <rPr>
        <i/>
        <sz val="11"/>
        <color theme="1"/>
        <rFont val="Calibri"/>
        <family val="2"/>
        <scheme val="minor"/>
      </rPr>
      <t>(&gt; 3*vessel length)</t>
    </r>
  </si>
  <si>
    <r>
      <t xml:space="preserve">OWA </t>
    </r>
    <r>
      <rPr>
        <i/>
        <sz val="11"/>
        <color theme="1"/>
        <rFont val="Calibri"/>
        <family val="2"/>
        <scheme val="minor"/>
      </rPr>
      <t>(10 traces/diffraction hyperbola)</t>
    </r>
  </si>
  <si>
    <r>
      <t xml:space="preserve">OWA </t>
    </r>
    <r>
      <rPr>
        <i/>
        <sz val="11"/>
        <color theme="1"/>
        <rFont val="Calibri"/>
        <family val="2"/>
        <scheme val="minor"/>
      </rPr>
      <t>(S/N &gt; 3)</t>
    </r>
  </si>
  <si>
    <r>
      <t xml:space="preserve">OWA </t>
    </r>
    <r>
      <rPr>
        <i/>
        <sz val="11"/>
        <color theme="1"/>
        <rFont val="Calibri"/>
        <family val="2"/>
        <scheme val="minor"/>
      </rPr>
      <t>(R</t>
    </r>
    <r>
      <rPr>
        <i/>
        <vertAlign val="subscript"/>
        <sz val="11"/>
        <color theme="1"/>
        <rFont val="Calibri"/>
        <family val="2"/>
        <scheme val="minor"/>
      </rPr>
      <t>v</t>
    </r>
    <r>
      <rPr>
        <i/>
        <sz val="11"/>
        <color theme="1"/>
        <rFont val="Calibri"/>
        <family val="2"/>
        <scheme val="minor"/>
      </rPr>
      <t xml:space="preserve"> &lt; 1/3 d)</t>
    </r>
  </si>
  <si>
    <r>
      <t xml:space="preserve">IHO-44S </t>
    </r>
    <r>
      <rPr>
        <i/>
        <sz val="11"/>
        <color theme="1"/>
        <rFont val="Calibri"/>
        <family val="2"/>
        <scheme val="minor"/>
      </rPr>
      <t>(Special Order: 100%; Exclusive Order: 200%)</t>
    </r>
    <r>
      <rPr>
        <sz val="11"/>
        <color theme="1"/>
        <rFont val="Calibri"/>
        <family val="2"/>
        <scheme val="minor"/>
      </rPr>
      <t xml:space="preserve">, NOAA </t>
    </r>
    <r>
      <rPr>
        <i/>
        <sz val="11"/>
        <color theme="1"/>
        <rFont val="Calibri"/>
        <family val="2"/>
        <scheme val="minor"/>
      </rPr>
      <t>(100%)</t>
    </r>
  </si>
  <si>
    <r>
      <t>OWA (</t>
    </r>
    <r>
      <rPr>
        <i/>
        <sz val="11"/>
        <color theme="1"/>
        <rFont val="Calibri"/>
        <family val="2"/>
        <scheme val="minor"/>
      </rPr>
      <t>x &lt; 3/d</t>
    </r>
    <r>
      <rPr>
        <sz val="11"/>
        <color theme="1"/>
        <rFont val="Calibri"/>
        <family val="2"/>
        <scheme val="minor"/>
      </rPr>
      <t>), NOAA</t>
    </r>
    <r>
      <rPr>
        <i/>
        <sz val="11"/>
        <color theme="1"/>
        <rFont val="Calibri"/>
        <family val="2"/>
        <scheme val="minor"/>
      </rPr>
      <t xml:space="preserve"> (&gt; 5 soundings/cell)</t>
    </r>
  </si>
  <si>
    <r>
      <t xml:space="preserve">OWA </t>
    </r>
    <r>
      <rPr>
        <i/>
        <sz val="11"/>
        <color theme="1"/>
        <rFont val="Calibri"/>
        <family val="2"/>
        <scheme val="minor"/>
      </rPr>
      <t xml:space="preserve">(&gt; 9 soundings/cell), </t>
    </r>
    <r>
      <rPr>
        <sz val="11"/>
        <color theme="1"/>
        <rFont val="Calibri"/>
        <family val="2"/>
        <scheme val="minor"/>
      </rPr>
      <t>NOAA</t>
    </r>
    <r>
      <rPr>
        <i/>
        <sz val="11"/>
        <color theme="1"/>
        <rFont val="Calibri"/>
        <family val="2"/>
        <scheme val="minor"/>
      </rPr>
      <t xml:space="preserve"> (&gt; 5 soundings/cell)</t>
    </r>
  </si>
  <si>
    <r>
      <t xml:space="preserve">IHO-44S </t>
    </r>
    <r>
      <rPr>
        <i/>
        <sz val="11"/>
        <color theme="1"/>
        <rFont val="Calibri"/>
        <family val="2"/>
        <scheme val="minor"/>
      </rPr>
      <t>(S.O.: δh &lt; 2 m; E.O. δh &lt; 1 m)</t>
    </r>
  </si>
  <si>
    <t>• IHO (2020): IHO S-44 Standards for Hydrographic Surveys, 6th Edition; International Hydrographic Organization.</t>
  </si>
  <si>
    <t>• OWA (2020): Guidance for geophysical surveying for UXO and boulders supporting cable installation; Offshore Wind Accelerator.</t>
  </si>
  <si>
    <t>• DNVGL (2016): DNVGL-RP-0360 - Subsea power cables in shallow water; DNV GL AS.</t>
  </si>
  <si>
    <t>• NOAA (2019): Hydrographic Surveys Specifications and Deliverables; National Oceanic and Atmospheric Administration</t>
  </si>
  <si>
    <r>
      <t xml:space="preserve">DNVGL-RP-0360 </t>
    </r>
    <r>
      <rPr>
        <i/>
        <sz val="11"/>
        <color theme="1"/>
        <rFont val="Calibri"/>
        <family val="2"/>
      </rPr>
      <t>(R</t>
    </r>
    <r>
      <rPr>
        <i/>
        <vertAlign val="subscript"/>
        <sz val="11"/>
        <color theme="1"/>
        <rFont val="Calibri"/>
        <family val="2"/>
      </rPr>
      <t>v</t>
    </r>
    <r>
      <rPr>
        <i/>
        <sz val="11"/>
        <color theme="1"/>
        <rFont val="Calibri"/>
        <family val="2"/>
      </rPr>
      <t xml:space="preserve"> &lt; 0.5m)</t>
    </r>
    <r>
      <rPr>
        <sz val="11"/>
        <color theme="1"/>
        <rFont val="Calibri"/>
        <family val="2"/>
      </rPr>
      <t xml:space="preserve">, IOGP </t>
    </r>
    <r>
      <rPr>
        <i/>
        <sz val="11"/>
        <color theme="1"/>
        <rFont val="Calibri"/>
        <family val="2"/>
      </rPr>
      <t>(Rv &lt; 0.3m),</t>
    </r>
    <r>
      <rPr>
        <sz val="11"/>
        <color theme="1"/>
        <rFont val="Calibri"/>
        <family val="2"/>
      </rPr>
      <t xml:space="preserve"> depends on sediment and depth</t>
    </r>
  </si>
  <si>
    <r>
      <t xml:space="preserve">NOAA </t>
    </r>
    <r>
      <rPr>
        <i/>
        <sz val="11"/>
        <color theme="1"/>
        <rFont val="Calibri"/>
        <family val="2"/>
        <scheme val="minor"/>
      </rPr>
      <t>(200%)</t>
    </r>
    <r>
      <rPr>
        <sz val="11"/>
        <color theme="1"/>
        <rFont val="Calibri"/>
        <family val="2"/>
        <scheme val="minor"/>
      </rPr>
      <t xml:space="preserve">, OWA </t>
    </r>
    <r>
      <rPr>
        <i/>
        <sz val="11"/>
        <color theme="1"/>
        <rFont val="Calibri"/>
        <family val="2"/>
        <scheme val="minor"/>
      </rPr>
      <t>(200%)</t>
    </r>
    <r>
      <rPr>
        <sz val="11"/>
        <color theme="1"/>
        <rFont val="Calibri"/>
        <family val="2"/>
        <scheme val="minor"/>
      </rPr>
      <t xml:space="preserve">, IOGP </t>
    </r>
    <r>
      <rPr>
        <i/>
        <sz val="11"/>
        <color theme="1"/>
        <rFont val="Calibri"/>
        <family val="2"/>
        <scheme val="minor"/>
      </rPr>
      <t>(200%)</t>
    </r>
  </si>
  <si>
    <t>• IOGP (2009): Guidelines for the conduct of offshore drilling hazard site surveys; International Association of Oil &amp; Gas Producers.</t>
  </si>
  <si>
    <t>Beam footprint (across track)</t>
  </si>
  <si>
    <r>
      <t xml:space="preserve">remark: </t>
    </r>
    <r>
      <rPr>
        <i/>
        <sz val="11"/>
        <color theme="1"/>
        <rFont val="Calibri"/>
        <family val="2"/>
      </rPr>
      <t>to get angle relative to geomagnetic field</t>
    </r>
  </si>
  <si>
    <r>
      <t xml:space="preserve">remark: </t>
    </r>
    <r>
      <rPr>
        <i/>
        <sz val="11"/>
        <color theme="1"/>
        <rFont val="Calibri"/>
        <family val="2"/>
      </rPr>
      <t xml:space="preserve">relevant for e.g. G-882 magnetometers </t>
    </r>
  </si>
  <si>
    <r>
      <t xml:space="preserve">NOAA </t>
    </r>
    <r>
      <rPr>
        <i/>
        <sz val="11"/>
        <color theme="1"/>
        <rFont val="Calibri"/>
        <family val="2"/>
        <scheme val="minor"/>
      </rPr>
      <t>(8-20% of r)</t>
    </r>
    <r>
      <rPr>
        <sz val="11"/>
        <color theme="1"/>
        <rFont val="Calibri"/>
        <family val="2"/>
        <scheme val="minor"/>
      </rPr>
      <t xml:space="preserve">, OWA </t>
    </r>
    <r>
      <rPr>
        <i/>
        <sz val="11"/>
        <color theme="1"/>
        <rFont val="Calibri"/>
        <family val="2"/>
        <scheme val="minor"/>
      </rPr>
      <t>(10-15% of r)</t>
    </r>
    <r>
      <rPr>
        <sz val="11"/>
        <color theme="1"/>
        <rFont val="Calibri"/>
        <family val="2"/>
        <scheme val="minor"/>
      </rPr>
      <t xml:space="preserve">, suggestion: </t>
    </r>
    <r>
      <rPr>
        <i/>
        <sz val="11"/>
        <color theme="1"/>
        <rFont val="Calibri"/>
        <family val="2"/>
        <scheme val="minor"/>
      </rPr>
      <t>limit r depending on d</t>
    </r>
  </si>
  <si>
    <r>
      <t>OWA (</t>
    </r>
    <r>
      <rPr>
        <i/>
        <sz val="11"/>
        <color theme="1"/>
        <rFont val="Calibri"/>
        <family val="2"/>
        <scheme val="minor"/>
      </rPr>
      <t>&gt;500kHz, for r&lt;50m</t>
    </r>
    <r>
      <rPr>
        <sz val="11"/>
        <color theme="1"/>
        <rFont val="Calibri"/>
        <family val="2"/>
        <scheme val="minor"/>
      </rPr>
      <t>), IOGP</t>
    </r>
    <r>
      <rPr>
        <i/>
        <sz val="11"/>
        <color theme="1"/>
        <rFont val="Calibri"/>
        <family val="2"/>
        <scheme val="minor"/>
      </rPr>
      <t xml:space="preserve"> (&gt;400kHz)</t>
    </r>
    <r>
      <rPr>
        <sz val="11"/>
        <color theme="1"/>
        <rFont val="Calibri"/>
        <family val="2"/>
        <scheme val="minor"/>
      </rPr>
      <t xml:space="preserve">, suggestion: </t>
    </r>
    <r>
      <rPr>
        <i/>
        <sz val="11"/>
        <color theme="1"/>
        <rFont val="Calibri"/>
        <family val="2"/>
        <scheme val="minor"/>
      </rPr>
      <t>should depend on d</t>
    </r>
  </si>
  <si>
    <r>
      <t xml:space="preserve">remark: </t>
    </r>
    <r>
      <rPr>
        <i/>
        <sz val="11"/>
        <color theme="1"/>
        <rFont val="Calibri"/>
        <family val="2"/>
        <scheme val="minor"/>
      </rPr>
      <t>see Distance between sensors (horizontal) for n</t>
    </r>
    <r>
      <rPr>
        <i/>
        <vertAlign val="subscript"/>
        <sz val="11"/>
        <color theme="1"/>
        <rFont val="Calibri"/>
        <family val="2"/>
        <scheme val="minor"/>
      </rPr>
      <t>h</t>
    </r>
  </si>
  <si>
    <r>
      <t>suggestion:</t>
    </r>
    <r>
      <rPr>
        <i/>
        <sz val="11"/>
        <color theme="1"/>
        <rFont val="Calibri"/>
        <family val="2"/>
      </rPr>
      <t xml:space="preserve"> ± 0.2 m at 95% confidence level</t>
    </r>
  </si>
  <si>
    <r>
      <rPr>
        <sz val="11"/>
        <color theme="1"/>
        <rFont val="Calibri"/>
        <family val="2"/>
        <scheme val="minor"/>
      </rPr>
      <t>suggestion:</t>
    </r>
    <r>
      <rPr>
        <i/>
        <sz val="11"/>
        <color theme="1"/>
        <rFont val="Calibri"/>
        <family val="2"/>
        <scheme val="minor"/>
      </rPr>
      <t xml:space="preserve"> ± 0.2 m at 95% confidence level</t>
    </r>
  </si>
  <si>
    <r>
      <t xml:space="preserve">IHO-44S </t>
    </r>
    <r>
      <rPr>
        <i/>
        <sz val="11"/>
        <color theme="1"/>
        <rFont val="Calibri"/>
        <family val="2"/>
        <scheme val="minor"/>
      </rPr>
      <t>(δh&lt;√(a²+(b*h</t>
    </r>
    <r>
      <rPr>
        <i/>
        <vertAlign val="subscript"/>
        <sz val="11"/>
        <color theme="1"/>
        <rFont val="Calibri"/>
        <family val="2"/>
        <scheme val="minor"/>
      </rPr>
      <t>m</t>
    </r>
    <r>
      <rPr>
        <i/>
        <sz val="11"/>
        <color theme="1"/>
        <rFont val="Calibri"/>
        <family val="2"/>
        <scheme val="minor"/>
      </rPr>
      <t xml:space="preserve">)², S.O.: a=0.25m,b=0.0075, E.O.: a=0.15m,b=0.0075) </t>
    </r>
  </si>
  <si>
    <t>Augustin and Lurton, 1988</t>
  </si>
  <si>
    <t>• Augustin, J.-M. and X. Lurton (1998): Maximum swath width obtainable with multibeam echosounders - comparsion and discussion of experiments vs predictions. IEEE Oceanic Engineering Society. Conference Proceedings (Cat. No. 98CH36259), 1. 234-238</t>
  </si>
  <si>
    <r>
      <t>h</t>
    </r>
    <r>
      <rPr>
        <i/>
        <vertAlign val="subscript"/>
        <sz val="11"/>
        <color theme="1"/>
        <rFont val="Calibri"/>
        <family val="2"/>
        <scheme val="minor"/>
      </rPr>
      <t>m</t>
    </r>
    <r>
      <rPr>
        <i/>
        <sz val="11"/>
        <color theme="1"/>
        <rFont val="Calibri"/>
        <family val="2"/>
        <scheme val="minor"/>
      </rPr>
      <t xml:space="preserve"> ≥ r/3.5</t>
    </r>
  </si>
  <si>
    <t>Target/Reference Object</t>
  </si>
  <si>
    <t>l = l'(S/N ≥ 3)</t>
  </si>
  <si>
    <t>Burial depth</t>
  </si>
  <si>
    <r>
      <t xml:space="preserve">suggestion: </t>
    </r>
    <r>
      <rPr>
        <i/>
        <sz val="11"/>
        <color theme="1"/>
        <rFont val="Calibri"/>
        <family val="2"/>
      </rPr>
      <t>value of B should be retrieved from modelling or field test</t>
    </r>
  </si>
  <si>
    <r>
      <t xml:space="preserve">remark: </t>
    </r>
    <r>
      <rPr>
        <i/>
        <sz val="11"/>
        <color theme="1"/>
        <rFont val="Calibri"/>
        <family val="2"/>
      </rPr>
      <t>the signal is S=B and noise N is set from field test</t>
    </r>
  </si>
  <si>
    <t>Residual field amplitude (max.) at 2, 3, 4, 5, 6, 8, 10 m</t>
  </si>
  <si>
    <r>
      <rPr>
        <sz val="11"/>
        <color theme="1"/>
        <rFont val="Calibri"/>
        <family val="2"/>
        <scheme val="minor"/>
      </rPr>
      <t xml:space="preserve">suggestion: </t>
    </r>
    <r>
      <rPr>
        <i/>
        <sz val="11"/>
        <color theme="1"/>
        <rFont val="Calibri"/>
        <family val="2"/>
        <scheme val="minor"/>
      </rPr>
      <t>should be the same as footprint of Multibeam Echosounder</t>
    </r>
  </si>
  <si>
    <r>
      <t xml:space="preserve">suggestion: </t>
    </r>
    <r>
      <rPr>
        <i/>
        <sz val="11"/>
        <color theme="1"/>
        <rFont val="Calibri"/>
        <family val="2"/>
        <scheme val="minor"/>
      </rPr>
      <t>should be the same as footprint of Side Scan Sonar</t>
    </r>
  </si>
  <si>
    <r>
      <rPr>
        <sz val="11"/>
        <color theme="1"/>
        <rFont val="Calibri"/>
        <family val="2"/>
        <scheme val="minor"/>
      </rPr>
      <t>suggestion:</t>
    </r>
    <r>
      <rPr>
        <i/>
        <sz val="11"/>
        <color theme="1"/>
        <rFont val="Calibri"/>
        <family val="2"/>
        <scheme val="minor"/>
      </rPr>
      <t xml:space="preserve"> should be the same as footprint of Multibeam Echosounder</t>
    </r>
  </si>
  <si>
    <r>
      <t xml:space="preserve">suggestion: </t>
    </r>
    <r>
      <rPr>
        <i/>
        <sz val="11"/>
        <color theme="1"/>
        <rFont val="Calibri"/>
        <family val="2"/>
        <scheme val="minor"/>
      </rPr>
      <t>use a fixed number of data points for processing</t>
    </r>
  </si>
  <si>
    <t>General Comment</t>
  </si>
  <si>
    <t>To answer the question which parameters from magnetic systems would be reasonable for EM methods: unfortunately, the two methods are too different to compare. Your table below is mostly concerned with positioning accuracy, which indeed is critical. I have added some parameters related to the stability of the platform and the transmitter current, as well as a recommended height over seafloor. In addition to this, it always advisable to keep an eye on potential noise sources (e.g. ship movements/motor activities).</t>
  </si>
  <si>
    <t>1 m is considered a "pass" for USBL spin checks, but should be as low as possible.</t>
  </si>
  <si>
    <t>Due to field geometry, but also safety purposes (low altitude, risk of touching obstacles or the ground, depending on dimensions of sensor array)</t>
  </si>
  <si>
    <t>in order to register the decay function</t>
  </si>
  <si>
    <t>material dependent signal die off time</t>
  </si>
  <si>
    <t>Should be kept as constant as possible, altitude changes lead to artifacts</t>
  </si>
  <si>
    <t>Transmitter current should be stable</t>
  </si>
  <si>
    <t>Investigation is needed on the values measured by the TSS' relationship to munition</t>
  </si>
  <si>
    <t>for time-domain EM</t>
  </si>
  <si>
    <t xml:space="preserve"> for frequency-domain EM</t>
  </si>
  <si>
    <t>Object/target needs to be inside</t>
  </si>
  <si>
    <t>≤ 5</t>
  </si>
  <si>
    <t>≥ 1</t>
  </si>
  <si>
    <t>≥ 4</t>
  </si>
  <si>
    <t>1.5, 2.0, 2.5, 3.0 for the 4 example objects</t>
  </si>
  <si>
    <r>
      <t xml:space="preserve">Conservative estimates for </t>
    </r>
    <r>
      <rPr>
        <u/>
        <sz val="10"/>
        <color theme="1"/>
        <rFont val="Calibri"/>
        <family val="2"/>
        <scheme val="minor"/>
      </rPr>
      <t>TSS-440</t>
    </r>
    <r>
      <rPr>
        <sz val="10"/>
        <color theme="1"/>
        <rFont val="Calibri"/>
        <family val="2"/>
        <scheme val="minor"/>
      </rPr>
      <t xml:space="preserve"> based on objects found in field surveys</t>
    </r>
  </si>
  <si>
    <t>1.5 - 3.0</t>
  </si>
  <si>
    <t>Depends on expected burial depth;can be determined in verification test during mobilisation</t>
  </si>
  <si>
    <t>suggestion: should be related to maximum footprint F</t>
  </si>
  <si>
    <t>n &lt; F+d (=2*d)</t>
  </si>
  <si>
    <r>
      <t>F</t>
    </r>
    <r>
      <rPr>
        <i/>
        <vertAlign val="subscript"/>
        <sz val="11"/>
        <color theme="1"/>
        <rFont val="Calibri"/>
        <family val="2"/>
        <scheme val="minor"/>
      </rPr>
      <t xml:space="preserve"> </t>
    </r>
    <r>
      <rPr>
        <i/>
        <sz val="11"/>
        <color theme="1"/>
        <rFont val="Calibri"/>
        <family val="2"/>
        <scheme val="minor"/>
      </rPr>
      <t>≤ 2* d</t>
    </r>
  </si>
  <si>
    <r>
      <rPr>
        <sz val="11"/>
        <color theme="1"/>
        <rFont val="Calibri"/>
        <family val="2"/>
      </rPr>
      <t>remark:</t>
    </r>
    <r>
      <rPr>
        <i/>
        <sz val="11"/>
        <color theme="1"/>
        <rFont val="Calibri"/>
        <family val="2"/>
      </rPr>
      <t xml:space="preserve"> F = 2*√(l²-(h</t>
    </r>
    <r>
      <rPr>
        <i/>
        <vertAlign val="subscript"/>
        <sz val="11"/>
        <color theme="1"/>
        <rFont val="Calibri"/>
        <family val="2"/>
      </rPr>
      <t>m</t>
    </r>
    <r>
      <rPr>
        <i/>
        <sz val="11"/>
        <color theme="1"/>
        <rFont val="Calibri"/>
        <family val="2"/>
      </rPr>
      <t>+z)²)</t>
    </r>
  </si>
  <si>
    <r>
      <rPr>
        <sz val="11"/>
        <color theme="1"/>
        <rFont val="Calibri"/>
        <family val="2"/>
      </rPr>
      <t xml:space="preserve">remark: </t>
    </r>
    <r>
      <rPr>
        <i/>
        <sz val="11"/>
        <color theme="1"/>
        <rFont val="Calibri"/>
        <family val="2"/>
      </rPr>
      <t>F = 2*tan(ψ/2)*(h</t>
    </r>
    <r>
      <rPr>
        <i/>
        <vertAlign val="subscript"/>
        <sz val="11"/>
        <color theme="1"/>
        <rFont val="Calibri"/>
        <family val="2"/>
      </rPr>
      <t>m</t>
    </r>
    <r>
      <rPr>
        <i/>
        <sz val="11"/>
        <color theme="1"/>
        <rFont val="Calibri"/>
        <family val="2"/>
      </rPr>
      <t xml:space="preserve">+z), </t>
    </r>
    <r>
      <rPr>
        <sz val="11"/>
        <color theme="1"/>
        <rFont val="Calibri"/>
        <family val="2"/>
      </rPr>
      <t>where</t>
    </r>
    <r>
      <rPr>
        <i/>
        <sz val="11"/>
        <color theme="1"/>
        <rFont val="Calibri"/>
        <family val="2"/>
      </rPr>
      <t xml:space="preserve"> ψ=beam opening angle</t>
    </r>
  </si>
  <si>
    <t>Quality Factor</t>
  </si>
  <si>
    <t>agreement on value for quality factor in questionnaire</t>
  </si>
  <si>
    <t>no consensus on value</t>
  </si>
  <si>
    <r>
      <t xml:space="preserve">Reid, 1980 </t>
    </r>
    <r>
      <rPr>
        <i/>
        <sz val="11"/>
        <color theme="1"/>
        <rFont val="Calibri"/>
        <family val="2"/>
      </rPr>
      <t>(n</t>
    </r>
    <r>
      <rPr>
        <i/>
        <vertAlign val="subscript"/>
        <sz val="11"/>
        <color theme="1"/>
        <rFont val="Calibri"/>
        <family val="2"/>
      </rPr>
      <t>h</t>
    </r>
    <r>
      <rPr>
        <i/>
        <sz val="11"/>
        <color theme="1"/>
        <rFont val="Calibri"/>
        <family val="2"/>
      </rPr>
      <t xml:space="preserve"> ≤ h</t>
    </r>
    <r>
      <rPr>
        <i/>
        <vertAlign val="subscript"/>
        <sz val="11"/>
        <color theme="1"/>
        <rFont val="Calibri"/>
        <family val="2"/>
      </rPr>
      <t>m</t>
    </r>
    <r>
      <rPr>
        <i/>
        <sz val="11"/>
        <color theme="1"/>
        <rFont val="Calibri"/>
        <family val="2"/>
      </rPr>
      <t>/2)</t>
    </r>
    <r>
      <rPr>
        <sz val="11"/>
        <color theme="1"/>
        <rFont val="Calibri"/>
        <family val="2"/>
      </rPr>
      <t xml:space="preserve">, OWA </t>
    </r>
    <r>
      <rPr>
        <i/>
        <sz val="11"/>
        <color theme="1"/>
        <rFont val="Calibri"/>
        <family val="2"/>
      </rPr>
      <t>(n</t>
    </r>
    <r>
      <rPr>
        <i/>
        <vertAlign val="subscript"/>
        <sz val="11"/>
        <color theme="1"/>
        <rFont val="Calibri"/>
        <family val="2"/>
      </rPr>
      <t>h</t>
    </r>
    <r>
      <rPr>
        <i/>
        <sz val="11"/>
        <color theme="1"/>
        <rFont val="Calibri"/>
        <family val="2"/>
      </rPr>
      <t>≤ h</t>
    </r>
    <r>
      <rPr>
        <i/>
        <vertAlign val="subscript"/>
        <sz val="11"/>
        <color theme="1"/>
        <rFont val="Calibri"/>
        <family val="2"/>
      </rPr>
      <t>m</t>
    </r>
    <r>
      <rPr>
        <i/>
        <sz val="11"/>
        <color theme="1"/>
        <rFont val="Calibri"/>
        <family val="2"/>
      </rPr>
      <t>/3)</t>
    </r>
    <r>
      <rPr>
        <sz val="11"/>
        <color theme="1"/>
        <rFont val="Calibri"/>
        <family val="2"/>
      </rPr>
      <t xml:space="preserve">,   with </t>
    </r>
    <r>
      <rPr>
        <i/>
        <sz val="11"/>
        <color theme="1"/>
        <rFont val="Calibri"/>
        <family val="2"/>
      </rPr>
      <t>h</t>
    </r>
    <r>
      <rPr>
        <i/>
        <vertAlign val="subscript"/>
        <sz val="11"/>
        <color theme="1"/>
        <rFont val="Calibri"/>
        <family val="2"/>
      </rPr>
      <t>d</t>
    </r>
    <r>
      <rPr>
        <i/>
        <sz val="11"/>
        <color theme="1"/>
        <rFont val="Calibri"/>
        <family val="2"/>
      </rPr>
      <t>=height over burial depth z</t>
    </r>
  </si>
  <si>
    <t>The coloured cells indicate whether questionnaire responses agreed with initially proposed BASTA values.</t>
  </si>
  <si>
    <t>Multibeam Echosounder</t>
  </si>
  <si>
    <t>References</t>
  </si>
  <si>
    <r>
      <rPr>
        <b/>
        <sz val="10"/>
        <color theme="1"/>
        <rFont val="Calibri"/>
        <family val="2"/>
        <scheme val="minor"/>
      </rPr>
      <t xml:space="preserve">Eggers: </t>
    </r>
    <r>
      <rPr>
        <sz val="10"/>
        <color theme="1"/>
        <rFont val="Calibri"/>
        <family val="2"/>
        <scheme val="minor"/>
      </rPr>
      <t>smaller values (about 1/2 of BASTA value) based on 3nT detection signal threshold and minimal magnetic moment from range above.</t>
    </r>
    <r>
      <rPr>
        <b/>
        <sz val="10"/>
        <color theme="1"/>
        <rFont val="Calibri"/>
        <family val="2"/>
        <scheme val="minor"/>
      </rPr>
      <t xml:space="preserve"> Boskalis:</t>
    </r>
    <r>
      <rPr>
        <sz val="10"/>
        <color theme="1"/>
        <rFont val="Calibri"/>
        <family val="2"/>
        <scheme val="minor"/>
      </rPr>
      <t xml:space="preserve"> These stated values are in a realistic range for the minimum induced dipole moment given in row 8 parallel to the geomagnetic field; the alternative values I give here were calculated for the dipole field of a reference ellipsoid in horizontal orientation on the seafloor with it's long axis pointing E-W in a geomagnetic field of 50000 nT (I: 68°, D: 0°). Note that these dipoles are not parallel to the geomagentic field, due to magnetic anisotropy of the body. The results are probably more conservative. Defining the sensing range via SIT is only valid if the shape and dimensions of the test item correspond to the searched item, and the test item was demagnetized before (which is never done in practice). SIT are more general function and localization performance tests. </t>
    </r>
    <r>
      <rPr>
        <b/>
        <sz val="10"/>
        <color theme="1"/>
        <rFont val="Calibri"/>
        <family val="2"/>
        <scheme val="minor"/>
      </rPr>
      <t>SeaTerra-PW</t>
    </r>
    <r>
      <rPr>
        <sz val="10"/>
        <color theme="1"/>
        <rFont val="Calibri"/>
        <family val="2"/>
        <scheme val="minor"/>
      </rPr>
      <t xml:space="preserve">: Broad anomalies are hard to detect from afar because of geology. </t>
    </r>
    <r>
      <rPr>
        <b/>
        <sz val="10"/>
        <color theme="1"/>
        <rFont val="Calibri"/>
        <family val="2"/>
        <scheme val="minor"/>
      </rPr>
      <t>BASTA:</t>
    </r>
    <r>
      <rPr>
        <sz val="10"/>
        <color theme="1"/>
        <rFont val="Calibri"/>
        <family val="2"/>
        <scheme val="minor"/>
      </rPr>
      <t xml:space="preserve"> who needs to define/set the sensing range (client/consultant, surveyor)?</t>
    </r>
  </si>
  <si>
    <t>Definition</t>
  </si>
  <si>
    <t>Defintion</t>
  </si>
  <si>
    <t>Coverage</t>
  </si>
  <si>
    <t xml:space="preserve"> BASTA value/equation for detection</t>
  </si>
  <si>
    <t>BASTA value/equation for detection</t>
  </si>
  <si>
    <r>
      <t>200% coverage (</t>
    </r>
    <r>
      <rPr>
        <i/>
        <sz val="11"/>
        <color theme="1"/>
        <rFont val="Calibri"/>
        <family val="2"/>
        <scheme val="minor"/>
      </rPr>
      <t>n ≤ r</t>
    </r>
    <r>
      <rPr>
        <sz val="11"/>
        <color theme="1"/>
        <rFont val="Calibri"/>
        <family val="2"/>
        <scheme val="minor"/>
      </rPr>
      <t xml:space="preserve"> )</t>
    </r>
  </si>
  <si>
    <r>
      <rPr>
        <b/>
        <sz val="11"/>
        <color theme="1"/>
        <rFont val="Calibri"/>
        <family val="2"/>
        <scheme val="minor"/>
      </rPr>
      <t>Workshop:</t>
    </r>
    <r>
      <rPr>
        <sz val="11"/>
        <color theme="1"/>
        <rFont val="Calibri"/>
        <family val="2"/>
        <scheme val="minor"/>
      </rPr>
      <t xml:space="preserve"> absolute motion parameters could be replace by rate of change over time </t>
    </r>
  </si>
  <si>
    <t>Abstained</t>
  </si>
  <si>
    <t>NOAA (2019), OWA (2020)</t>
  </si>
  <si>
    <t>IOGP (2009), NOAA (2019), OWA (2020)</t>
  </si>
  <si>
    <t>IOGP (2009), OWA (2020)</t>
  </si>
  <si>
    <t>BASTA value/equation for detection (updated)</t>
  </si>
  <si>
    <r>
      <t>d</t>
    </r>
    <r>
      <rPr>
        <i/>
        <vertAlign val="subscript"/>
        <sz val="11"/>
        <color theme="1"/>
        <rFont val="Calibri"/>
        <family val="2"/>
        <scheme val="minor"/>
      </rPr>
      <t>i</t>
    </r>
  </si>
  <si>
    <t>0.15, 0.15, 0.60</t>
  </si>
  <si>
    <t>spheroidal</t>
  </si>
  <si>
    <r>
      <t>Shape</t>
    </r>
    <r>
      <rPr>
        <b/>
        <sz val="11"/>
        <color theme="1"/>
        <rFont val="Calibri"/>
        <family val="2"/>
        <scheme val="minor"/>
      </rPr>
      <t xml:space="preserve"> (UPDATED)</t>
    </r>
  </si>
  <si>
    <r>
      <t>Dimensions (d</t>
    </r>
    <r>
      <rPr>
        <vertAlign val="subscript"/>
        <sz val="11"/>
        <color theme="1"/>
        <rFont val="Calibri"/>
        <family val="2"/>
        <scheme val="minor"/>
      </rPr>
      <t>1</t>
    </r>
    <r>
      <rPr>
        <sz val="11"/>
        <color theme="1"/>
        <rFont val="Calibri"/>
        <family val="2"/>
        <scheme val="minor"/>
      </rPr>
      <t>&lt;d</t>
    </r>
    <r>
      <rPr>
        <vertAlign val="subscript"/>
        <sz val="11"/>
        <color theme="1"/>
        <rFont val="Calibri"/>
        <family val="2"/>
        <scheme val="minor"/>
      </rPr>
      <t>2</t>
    </r>
    <r>
      <rPr>
        <sz val="11"/>
        <color theme="1"/>
        <rFont val="Calibri"/>
        <family val="2"/>
        <scheme val="minor"/>
      </rPr>
      <t>&lt;d</t>
    </r>
    <r>
      <rPr>
        <vertAlign val="subscript"/>
        <sz val="11"/>
        <color theme="1"/>
        <rFont val="Calibri"/>
        <family val="2"/>
        <scheme val="minor"/>
      </rPr>
      <t>3</t>
    </r>
    <r>
      <rPr>
        <sz val="11"/>
        <color theme="1"/>
        <rFont val="Calibri"/>
        <family val="2"/>
        <scheme val="minor"/>
      </rPr>
      <t xml:space="preserve">) </t>
    </r>
    <r>
      <rPr>
        <b/>
        <sz val="11"/>
        <color theme="1"/>
        <rFont val="Calibri"/>
        <family val="2"/>
        <scheme val="minor"/>
      </rPr>
      <t xml:space="preserve"> (UPDATED)</t>
    </r>
  </si>
  <si>
    <r>
      <t>x ≤ d</t>
    </r>
    <r>
      <rPr>
        <vertAlign val="subscript"/>
        <sz val="11"/>
        <color theme="1"/>
        <rFont val="Calibri"/>
        <family val="2"/>
        <scheme val="minor"/>
      </rPr>
      <t>1</t>
    </r>
    <r>
      <rPr>
        <sz val="11"/>
        <color theme="1"/>
        <rFont val="Calibri"/>
        <family val="2"/>
        <scheme val="minor"/>
      </rPr>
      <t>/3</t>
    </r>
  </si>
  <si>
    <r>
      <t>F</t>
    </r>
    <r>
      <rPr>
        <vertAlign val="subscript"/>
        <sz val="11"/>
        <color theme="1"/>
        <rFont val="Calibri"/>
        <family val="2"/>
        <scheme val="minor"/>
      </rPr>
      <t xml:space="preserve">al </t>
    </r>
    <r>
      <rPr>
        <sz val="11"/>
        <color theme="1"/>
        <rFont val="Calibri"/>
        <family val="2"/>
        <scheme val="minor"/>
      </rPr>
      <t>≤ d/2</t>
    </r>
  </si>
  <si>
    <r>
      <t>F</t>
    </r>
    <r>
      <rPr>
        <vertAlign val="subscript"/>
        <sz val="11"/>
        <color theme="1"/>
        <rFont val="Calibri"/>
        <family val="2"/>
        <scheme val="minor"/>
      </rPr>
      <t xml:space="preserve">ac </t>
    </r>
    <r>
      <rPr>
        <sz val="11"/>
        <color theme="1"/>
        <rFont val="Calibri"/>
        <family val="2"/>
        <scheme val="minor"/>
      </rPr>
      <t>≤ d/2</t>
    </r>
  </si>
  <si>
    <r>
      <t>h</t>
    </r>
    <r>
      <rPr>
        <vertAlign val="subscript"/>
        <sz val="11"/>
        <color theme="1"/>
        <rFont val="Calibri"/>
        <family val="2"/>
        <scheme val="minor"/>
      </rPr>
      <t>m</t>
    </r>
    <r>
      <rPr>
        <sz val="11"/>
        <color theme="1"/>
        <rFont val="Calibri"/>
        <family val="2"/>
        <scheme val="minor"/>
      </rPr>
      <t xml:space="preserve"> </t>
    </r>
    <r>
      <rPr>
        <sz val="11"/>
        <color theme="1"/>
        <rFont val="Calibri"/>
        <family val="2"/>
      </rPr>
      <t xml:space="preserve">≈ </t>
    </r>
    <r>
      <rPr>
        <sz val="11"/>
        <color theme="1"/>
        <rFont val="Calibri"/>
        <family val="2"/>
        <scheme val="minor"/>
      </rPr>
      <t>r/10       (h</t>
    </r>
    <r>
      <rPr>
        <vertAlign val="subscript"/>
        <sz val="11"/>
        <color theme="1"/>
        <rFont val="Calibri"/>
        <family val="2"/>
        <scheme val="minor"/>
      </rPr>
      <t>m</t>
    </r>
    <r>
      <rPr>
        <sz val="11"/>
        <color theme="1"/>
        <rFont val="Calibri"/>
        <family val="2"/>
        <scheme val="minor"/>
      </rPr>
      <t>&lt; 7)</t>
    </r>
  </si>
  <si>
    <r>
      <t>F</t>
    </r>
    <r>
      <rPr>
        <vertAlign val="subscript"/>
        <sz val="11"/>
        <color theme="1"/>
        <rFont val="Calibri"/>
        <family val="2"/>
        <scheme val="minor"/>
      </rPr>
      <t xml:space="preserve">al </t>
    </r>
    <r>
      <rPr>
        <sz val="11"/>
        <color theme="1"/>
        <rFont val="Calibri"/>
        <family val="2"/>
        <scheme val="minor"/>
      </rPr>
      <t>≤ d</t>
    </r>
    <r>
      <rPr>
        <vertAlign val="subscript"/>
        <sz val="11"/>
        <color theme="1"/>
        <rFont val="Calibri"/>
        <family val="2"/>
        <scheme val="minor"/>
      </rPr>
      <t>1</t>
    </r>
    <r>
      <rPr>
        <sz val="11"/>
        <color theme="1"/>
        <rFont val="Calibri"/>
        <family val="2"/>
        <scheme val="minor"/>
      </rPr>
      <t>/2</t>
    </r>
  </si>
  <si>
    <r>
      <t>F</t>
    </r>
    <r>
      <rPr>
        <vertAlign val="subscript"/>
        <sz val="11"/>
        <color theme="1"/>
        <rFont val="Calibri"/>
        <family val="2"/>
        <scheme val="minor"/>
      </rPr>
      <t xml:space="preserve">ac </t>
    </r>
    <r>
      <rPr>
        <sz val="11"/>
        <color theme="1"/>
        <rFont val="Calibri"/>
        <family val="2"/>
        <scheme val="minor"/>
      </rPr>
      <t>≤ d</t>
    </r>
    <r>
      <rPr>
        <vertAlign val="subscript"/>
        <sz val="11"/>
        <color theme="1"/>
        <rFont val="Calibri"/>
        <family val="2"/>
        <scheme val="minor"/>
      </rPr>
      <t>1</t>
    </r>
    <r>
      <rPr>
        <sz val="11"/>
        <color theme="1"/>
        <rFont val="Calibri"/>
        <family val="2"/>
        <scheme val="minor"/>
      </rPr>
      <t>/2</t>
    </r>
  </si>
  <si>
    <t>100% coverage</t>
  </si>
  <si>
    <t>NOAA (2019), IHO-44S (2020)</t>
  </si>
  <si>
    <t>IHO-44S (2020)</t>
  </si>
  <si>
    <t xml:space="preserve">"approved" quality factor </t>
  </si>
  <si>
    <t>quality factor under discussion</t>
  </si>
  <si>
    <r>
      <t>≤ m</t>
    </r>
    <r>
      <rPr>
        <vertAlign val="subscript"/>
        <sz val="11"/>
        <color theme="1"/>
        <rFont val="Calibri"/>
        <family val="2"/>
      </rPr>
      <t>h</t>
    </r>
    <r>
      <rPr>
        <sz val="11"/>
        <color theme="1"/>
        <rFont val="Calibri"/>
        <family val="2"/>
      </rPr>
      <t xml:space="preserve"> * n</t>
    </r>
    <r>
      <rPr>
        <vertAlign val="subscript"/>
        <sz val="11"/>
        <color theme="1"/>
        <rFont val="Calibri"/>
        <family val="2"/>
      </rPr>
      <t>h</t>
    </r>
  </si>
  <si>
    <r>
      <t>h</t>
    </r>
    <r>
      <rPr>
        <vertAlign val="subscript"/>
        <sz val="11"/>
        <color theme="1"/>
        <rFont val="Calibri"/>
        <family val="2"/>
      </rPr>
      <t xml:space="preserve">m </t>
    </r>
    <r>
      <rPr>
        <sz val="11"/>
        <color theme="1"/>
        <rFont val="Calibri"/>
        <family val="2"/>
      </rPr>
      <t>≤ l-z</t>
    </r>
  </si>
  <si>
    <r>
      <t>n</t>
    </r>
    <r>
      <rPr>
        <vertAlign val="subscript"/>
        <sz val="11"/>
        <color theme="1"/>
        <rFont val="Calibri"/>
        <family val="2"/>
        <scheme val="minor"/>
      </rPr>
      <t>h</t>
    </r>
    <r>
      <rPr>
        <sz val="11"/>
        <color theme="1"/>
        <rFont val="Calibri"/>
        <family val="2"/>
        <scheme val="minor"/>
      </rPr>
      <t xml:space="preserve"> ≤ 2 √(l²-h</t>
    </r>
    <r>
      <rPr>
        <vertAlign val="subscript"/>
        <sz val="11"/>
        <color theme="1"/>
        <rFont val="Calibri"/>
        <family val="2"/>
        <scheme val="minor"/>
      </rPr>
      <t>d</t>
    </r>
    <r>
      <rPr>
        <sz val="11"/>
        <color theme="1"/>
        <rFont val="Calibri"/>
        <family val="2"/>
        <scheme val="minor"/>
      </rPr>
      <t xml:space="preserve">²) </t>
    </r>
  </si>
  <si>
    <r>
      <t>h</t>
    </r>
    <r>
      <rPr>
        <vertAlign val="subscript"/>
        <sz val="11"/>
        <color theme="1"/>
        <rFont val="Calibri"/>
        <family val="2"/>
      </rPr>
      <t>m</t>
    </r>
    <r>
      <rPr>
        <sz val="11"/>
        <color theme="1"/>
        <rFont val="Calibri"/>
        <family val="2"/>
      </rPr>
      <t xml:space="preserve"> ≤ l-z</t>
    </r>
  </si>
  <si>
    <t>OWA (2020)</t>
  </si>
  <si>
    <t>Footprint</t>
  </si>
  <si>
    <r>
      <t>F</t>
    </r>
    <r>
      <rPr>
        <vertAlign val="subscript"/>
        <sz val="11"/>
        <color theme="1"/>
        <rFont val="Calibri"/>
        <family val="2"/>
        <scheme val="minor"/>
      </rPr>
      <t xml:space="preserve"> </t>
    </r>
    <r>
      <rPr>
        <sz val="11"/>
        <color theme="1"/>
        <rFont val="Calibri"/>
        <family val="2"/>
        <scheme val="minor"/>
      </rPr>
      <t>≤ 2* d</t>
    </r>
  </si>
  <si>
    <r>
      <t>F</t>
    </r>
    <r>
      <rPr>
        <vertAlign val="subscript"/>
        <sz val="11"/>
        <color theme="1"/>
        <rFont val="Calibri"/>
        <family val="2"/>
        <scheme val="minor"/>
      </rPr>
      <t xml:space="preserve"> </t>
    </r>
    <r>
      <rPr>
        <sz val="11"/>
        <color theme="1"/>
        <rFont val="Calibri"/>
        <family val="2"/>
        <scheme val="minor"/>
      </rPr>
      <t>≤ 2* d</t>
    </r>
    <r>
      <rPr>
        <vertAlign val="subscript"/>
        <sz val="11"/>
        <color theme="1"/>
        <rFont val="Calibri"/>
        <family val="2"/>
        <scheme val="minor"/>
      </rPr>
      <t>1</t>
    </r>
  </si>
  <si>
    <r>
      <t>x ≤ d</t>
    </r>
    <r>
      <rPr>
        <vertAlign val="subscript"/>
        <sz val="11"/>
        <color theme="1"/>
        <rFont val="Calibri"/>
        <family val="2"/>
        <scheme val="minor"/>
      </rPr>
      <t>1</t>
    </r>
    <r>
      <rPr>
        <sz val="11"/>
        <color theme="1"/>
        <rFont val="Calibri"/>
        <family val="2"/>
        <scheme val="minor"/>
      </rPr>
      <t>/5</t>
    </r>
  </si>
  <si>
    <r>
      <t>x ≤ d</t>
    </r>
    <r>
      <rPr>
        <vertAlign val="subscript"/>
        <sz val="11"/>
        <color theme="1"/>
        <rFont val="Calibri"/>
        <family val="2"/>
        <scheme val="minor"/>
      </rPr>
      <t>1</t>
    </r>
    <r>
      <rPr>
        <sz val="11"/>
        <color theme="1"/>
        <rFont val="Calibri"/>
        <family val="2"/>
        <scheme val="minor"/>
      </rPr>
      <t>/3</t>
    </r>
  </si>
  <si>
    <r>
      <t>F</t>
    </r>
    <r>
      <rPr>
        <vertAlign val="subscript"/>
        <sz val="11"/>
        <color theme="1"/>
        <rFont val="Calibri"/>
        <family val="2"/>
        <scheme val="minor"/>
      </rPr>
      <t xml:space="preserve">al  </t>
    </r>
    <r>
      <rPr>
        <sz val="11"/>
        <color theme="1"/>
        <rFont val="Calibri"/>
        <family val="2"/>
        <scheme val="minor"/>
      </rPr>
      <t>≤ d</t>
    </r>
    <r>
      <rPr>
        <vertAlign val="subscript"/>
        <sz val="11"/>
        <color theme="1"/>
        <rFont val="Calibri"/>
        <family val="2"/>
        <scheme val="minor"/>
      </rPr>
      <t>1</t>
    </r>
  </si>
  <si>
    <r>
      <t>F</t>
    </r>
    <r>
      <rPr>
        <vertAlign val="subscript"/>
        <sz val="11"/>
        <color theme="1"/>
        <rFont val="Calibri"/>
        <family val="2"/>
        <scheme val="minor"/>
      </rPr>
      <t>ac</t>
    </r>
    <r>
      <rPr>
        <sz val="11"/>
        <color theme="1"/>
        <rFont val="Calibri"/>
        <family val="2"/>
        <scheme val="minor"/>
      </rPr>
      <t xml:space="preserve"> ≤ d</t>
    </r>
    <r>
      <rPr>
        <vertAlign val="subscript"/>
        <sz val="11"/>
        <color theme="1"/>
        <rFont val="Calibri"/>
        <family val="2"/>
        <scheme val="minor"/>
      </rPr>
      <t>1</t>
    </r>
  </si>
  <si>
    <r>
      <t>x ≤ d</t>
    </r>
    <r>
      <rPr>
        <sz val="11"/>
        <color theme="1"/>
        <rFont val="Calibri"/>
        <family val="2"/>
        <scheme val="minor"/>
      </rPr>
      <t>/3</t>
    </r>
  </si>
  <si>
    <t>sand, clay</t>
  </si>
  <si>
    <r>
      <t>n</t>
    </r>
    <r>
      <rPr>
        <vertAlign val="subscript"/>
        <sz val="11"/>
        <color theme="1"/>
        <rFont val="Calibri"/>
        <family val="2"/>
        <scheme val="minor"/>
      </rPr>
      <t>h</t>
    </r>
    <r>
      <rPr>
        <sz val="11"/>
        <color theme="1"/>
        <rFont val="Calibri"/>
        <family val="2"/>
        <scheme val="minor"/>
      </rPr>
      <t xml:space="preserve"> ≤ 2 √(l²-h</t>
    </r>
    <r>
      <rPr>
        <vertAlign val="subscript"/>
        <sz val="11"/>
        <color theme="1"/>
        <rFont val="Calibri"/>
        <family val="2"/>
        <scheme val="minor"/>
      </rPr>
      <t>d</t>
    </r>
    <r>
      <rPr>
        <sz val="11"/>
        <color theme="1"/>
        <rFont val="Calibri"/>
        <family val="2"/>
        <scheme val="minor"/>
      </rPr>
      <t xml:space="preserve">²)   </t>
    </r>
    <r>
      <rPr>
        <b/>
        <sz val="11"/>
        <color theme="1"/>
        <rFont val="Calibri"/>
        <family val="2"/>
        <scheme val="minor"/>
      </rPr>
      <t xml:space="preserve">or  </t>
    </r>
    <r>
      <rPr>
        <sz val="11"/>
        <color theme="1"/>
        <rFont val="Calibri"/>
        <family val="2"/>
        <scheme val="minor"/>
      </rPr>
      <t xml:space="preserve"> n</t>
    </r>
    <r>
      <rPr>
        <vertAlign val="subscript"/>
        <sz val="11"/>
        <color theme="1"/>
        <rFont val="Calibri"/>
        <family val="2"/>
        <scheme val="minor"/>
      </rPr>
      <t>h</t>
    </r>
    <r>
      <rPr>
        <sz val="11"/>
        <color theme="1"/>
        <rFont val="Calibri"/>
        <family val="2"/>
        <scheme val="minor"/>
      </rPr>
      <t>≤ h</t>
    </r>
    <r>
      <rPr>
        <vertAlign val="subscript"/>
        <sz val="11"/>
        <color theme="1"/>
        <rFont val="Calibri"/>
        <family val="2"/>
        <scheme val="minor"/>
      </rPr>
      <t>m</t>
    </r>
    <r>
      <rPr>
        <sz val="11"/>
        <color theme="1"/>
        <rFont val="Calibri"/>
        <family val="2"/>
        <scheme val="minor"/>
      </rPr>
      <t>/3</t>
    </r>
  </si>
  <si>
    <t>Detection Parameter</t>
  </si>
  <si>
    <r>
      <rPr>
        <b/>
        <sz val="11"/>
        <color theme="1"/>
        <rFont val="Calibri"/>
        <family val="2"/>
        <scheme val="minor"/>
      </rPr>
      <t>Workshop:</t>
    </r>
    <r>
      <rPr>
        <sz val="11"/>
        <color theme="1"/>
        <rFont val="Calibri"/>
        <family val="2"/>
        <scheme val="minor"/>
      </rPr>
      <t xml:space="preserve"> absolute motion parameters could be replace by rate of change over time</t>
    </r>
    <r>
      <rPr>
        <i/>
        <sz val="11"/>
        <color theme="1"/>
        <rFont val="Calibri"/>
        <family val="2"/>
        <scheme val="minor"/>
      </rPr>
      <t xml:space="preserve"> </t>
    </r>
  </si>
  <si>
    <t>Example (updated)</t>
  </si>
  <si>
    <r>
      <t>h</t>
    </r>
    <r>
      <rPr>
        <vertAlign val="subscript"/>
        <sz val="11"/>
        <color theme="1"/>
        <rFont val="Calibri"/>
        <family val="2"/>
        <scheme val="minor"/>
      </rPr>
      <t>m</t>
    </r>
    <r>
      <rPr>
        <sz val="11"/>
        <color theme="1"/>
        <rFont val="Calibri"/>
        <family val="2"/>
        <scheme val="minor"/>
      </rPr>
      <t>/r ≥ 0.3</t>
    </r>
  </si>
  <si>
    <r>
      <t xml:space="preserve">≤ 0.25   </t>
    </r>
    <r>
      <rPr>
        <b/>
        <sz val="11"/>
        <color theme="1"/>
        <rFont val="Calibri"/>
        <family val="2"/>
        <scheme val="minor"/>
      </rPr>
      <t>or</t>
    </r>
    <r>
      <rPr>
        <sz val="11"/>
        <color theme="1"/>
        <rFont val="Calibri"/>
        <family val="2"/>
        <scheme val="minor"/>
      </rPr>
      <t xml:space="preserve">   &lt;√(a²+(b*h</t>
    </r>
    <r>
      <rPr>
        <vertAlign val="subscript"/>
        <sz val="11"/>
        <color theme="1"/>
        <rFont val="Calibri"/>
        <family val="2"/>
        <scheme val="minor"/>
      </rPr>
      <t>m</t>
    </r>
    <r>
      <rPr>
        <sz val="11"/>
        <color theme="1"/>
        <rFont val="Calibri"/>
        <family val="2"/>
        <scheme val="minor"/>
      </rPr>
      <t>)²</t>
    </r>
  </si>
  <si>
    <r>
      <t>h</t>
    </r>
    <r>
      <rPr>
        <vertAlign val="subscript"/>
        <sz val="11"/>
        <color theme="1"/>
        <rFont val="Calibri"/>
        <family val="2"/>
        <scheme val="minor"/>
      </rPr>
      <t>m</t>
    </r>
    <r>
      <rPr>
        <sz val="11"/>
        <color theme="1"/>
        <rFont val="Calibri"/>
        <family val="2"/>
        <scheme val="minor"/>
      </rPr>
      <t>/r ≈ 0.10 - 0.15     (h</t>
    </r>
    <r>
      <rPr>
        <vertAlign val="subscript"/>
        <sz val="11"/>
        <color theme="1"/>
        <rFont val="Calibri"/>
        <family val="2"/>
        <scheme val="minor"/>
      </rPr>
      <t>m</t>
    </r>
    <r>
      <rPr>
        <sz val="11"/>
        <color theme="1"/>
        <rFont val="Calibri"/>
        <family val="2"/>
        <scheme val="minor"/>
      </rPr>
      <t>&lt; 7)</t>
    </r>
  </si>
  <si>
    <t>Reference Object and Environment</t>
  </si>
  <si>
    <r>
      <t xml:space="preserve">Max. Expected Residual Field Amplitude at 2,3,4,5,6,8,10 m </t>
    </r>
    <r>
      <rPr>
        <b/>
        <sz val="11"/>
        <color theme="1"/>
        <rFont val="Calibri"/>
        <family val="2"/>
        <scheme val="minor"/>
      </rPr>
      <t>(UPDATED)</t>
    </r>
  </si>
  <si>
    <t>Munition Type</t>
  </si>
  <si>
    <t>Detection Depth</t>
  </si>
  <si>
    <t>Sediment Type</t>
  </si>
  <si>
    <t>Iron Mass</t>
  </si>
  <si>
    <t>Net Explosive Mass</t>
  </si>
  <si>
    <t>Magnetic Moment</t>
  </si>
  <si>
    <t>Sensing Range</t>
  </si>
  <si>
    <t>Data Point Spacing (along track and across track)</t>
  </si>
  <si>
    <t>Beam Footprint (along track)</t>
  </si>
  <si>
    <t>Signal Footprint (across track)</t>
  </si>
  <si>
    <r>
      <t xml:space="preserve">Altitude-Range Ratio </t>
    </r>
    <r>
      <rPr>
        <b/>
        <sz val="11"/>
        <color theme="1"/>
        <rFont val="Calibri"/>
        <family val="2"/>
        <scheme val="minor"/>
      </rPr>
      <t>(UPDATED)</t>
    </r>
  </si>
  <si>
    <t>Horizontal Positioning Accuracy (sensor)</t>
  </si>
  <si>
    <t>Vertical Positioning Accuracy (sensor)</t>
  </si>
  <si>
    <t>Signal-to-Noise Ratio</t>
  </si>
  <si>
    <r>
      <t>Bandwidth (FM pulse)</t>
    </r>
    <r>
      <rPr>
        <b/>
        <sz val="11"/>
        <color theme="1"/>
        <rFont val="Calibri"/>
        <family val="2"/>
        <scheme val="minor"/>
      </rPr>
      <t xml:space="preserve"> (UPDATED)</t>
    </r>
  </si>
  <si>
    <r>
      <t xml:space="preserve">Pulse Length (CW pulse) </t>
    </r>
    <r>
      <rPr>
        <b/>
        <sz val="11"/>
        <color theme="1"/>
        <rFont val="Calibri"/>
        <family val="2"/>
        <scheme val="minor"/>
      </rPr>
      <t>(UPDATED)</t>
    </r>
  </si>
  <si>
    <t>Acoustic Centre Frequency</t>
  </si>
  <si>
    <t>Beam Footprint (across track)</t>
  </si>
  <si>
    <r>
      <t>Altitude-Range Ratio</t>
    </r>
    <r>
      <rPr>
        <b/>
        <sz val="11"/>
        <color theme="1"/>
        <rFont val="Calibri"/>
        <family val="2"/>
        <scheme val="minor"/>
      </rPr>
      <t xml:space="preserve"> (UPDATED)</t>
    </r>
  </si>
  <si>
    <t>Horizontal Positioning Accuracy (footprint)</t>
  </si>
  <si>
    <t>Vertical Position Accuracy (footprint)</t>
  </si>
  <si>
    <r>
      <t xml:space="preserve">Bandwidth (FM pulse) </t>
    </r>
    <r>
      <rPr>
        <b/>
        <sz val="11"/>
        <color theme="1"/>
        <rFont val="Calibri"/>
        <family val="2"/>
        <scheme val="minor"/>
      </rPr>
      <t>(UPDATED)</t>
    </r>
  </si>
  <si>
    <r>
      <t>Pulse length (CW pulse)</t>
    </r>
    <r>
      <rPr>
        <b/>
        <sz val="11"/>
        <color theme="1"/>
        <rFont val="Calibri"/>
        <family val="2"/>
        <scheme val="minor"/>
      </rPr>
      <t xml:space="preserve"> (UPDATED)</t>
    </r>
  </si>
  <si>
    <t>Beam Footprint</t>
  </si>
  <si>
    <t>Altitude</t>
  </si>
  <si>
    <r>
      <t>Signal-to-Noise Ratio</t>
    </r>
    <r>
      <rPr>
        <i/>
        <sz val="10"/>
        <color theme="1"/>
        <rFont val="Calibri"/>
        <family val="2"/>
        <scheme val="minor"/>
      </rPr>
      <t xml:space="preserve"> </t>
    </r>
  </si>
  <si>
    <t>Acoustic Frequency for Sufficient Vertical Resolution</t>
  </si>
  <si>
    <r>
      <t>Pulse Length (CW pulse)</t>
    </r>
    <r>
      <rPr>
        <b/>
        <sz val="11"/>
        <color theme="1"/>
        <rFont val="Calibri"/>
        <family val="2"/>
        <scheme val="minor"/>
      </rPr>
      <t xml:space="preserve"> (UPDATED)</t>
    </r>
  </si>
  <si>
    <t>Data Point Spacing (along track)</t>
  </si>
  <si>
    <t>Signal Strength</t>
  </si>
  <si>
    <t>Number of Sensors (horizontally)</t>
  </si>
  <si>
    <t>Number of Sensors (vertically)</t>
  </si>
  <si>
    <t>Distance between Sensors (horizontally)</t>
  </si>
  <si>
    <t>Distance between Sensors (vertically)</t>
  </si>
  <si>
    <r>
      <t xml:space="preserve">Distance of Sensor to Platform </t>
    </r>
    <r>
      <rPr>
        <b/>
        <sz val="11"/>
        <color theme="1"/>
        <rFont val="Calibri"/>
        <family val="2"/>
        <scheme val="minor"/>
      </rPr>
      <t>(UPDATED)</t>
    </r>
  </si>
  <si>
    <r>
      <t xml:space="preserve">Data point spacing (across track) / Line Spacing </t>
    </r>
    <r>
      <rPr>
        <b/>
        <sz val="11"/>
        <color theme="1"/>
        <rFont val="Calibri"/>
        <family val="2"/>
        <scheme val="minor"/>
      </rPr>
      <t>(Updated)</t>
    </r>
  </si>
  <si>
    <t>the height of the sensor above the seafloor</t>
  </si>
  <si>
    <t>data point spacing in across track direction; related to number of sensors (horizontally) and distance between sensors (horizontally)</t>
  </si>
  <si>
    <t>the horizontal positioning accuracy of the sensor, accounting for GNSS, offsets, USBL or INS effects</t>
  </si>
  <si>
    <t>the vertical positioning accuracy of the sensor, accounting for altimeter or GNSS/USBL/INS</t>
  </si>
  <si>
    <t>roll motion of sensor to retrieve angle relative to geomagnetic field</t>
  </si>
  <si>
    <t>pitch motion of the sensor to retrieve angle relative to geomagnetic field</t>
  </si>
  <si>
    <t>yaw angle of the sensor to retrieve angle relative to geomagnetic field</t>
  </si>
  <si>
    <t xml:space="preserve">sensor measurement strength that is relevant for a caesium vapor magnetometer (e.g G-882) </t>
  </si>
  <si>
    <t>number of vertically separated sensors in a fixed frame</t>
  </si>
  <si>
    <t>Reid (1980), OWA (2020)</t>
  </si>
  <si>
    <t>distance between vertically separated sensors in a fixed frame</t>
  </si>
  <si>
    <t>distance between the survey platform and the sensor</t>
  </si>
  <si>
    <t>the area covered by the measurements relative to the total survey area</t>
  </si>
  <si>
    <t>the pitch motion of the sensor</t>
  </si>
  <si>
    <t>the roll motion of the sensor</t>
  </si>
  <si>
    <t>the yaw angle of the sensor</t>
  </si>
  <si>
    <t xml:space="preserve">the vertical positioning accuracy of the footprint, accounting for GNSS, offsets, motion, sound velocity (with a=0.15m,b=0.0075 regarding IHO-44S Exclusive Order) </t>
  </si>
  <si>
    <t>the horizontal positioning accuracy of the footprint, accounting for GNSS, offsets, motion, sound velocity</t>
  </si>
  <si>
    <r>
      <t>n &lt; F+d</t>
    </r>
    <r>
      <rPr>
        <vertAlign val="subscript"/>
        <sz val="11"/>
        <color theme="1"/>
        <rFont val="Calibri"/>
        <family val="2"/>
      </rPr>
      <t>1</t>
    </r>
  </si>
  <si>
    <t>the ratio between the desired signal and the background noise</t>
  </si>
  <si>
    <t>IOGP (2009), DNVGL (2016)</t>
  </si>
  <si>
    <r>
      <t>f ≥ c/4d</t>
    </r>
    <r>
      <rPr>
        <vertAlign val="subscript"/>
        <sz val="11"/>
        <color theme="1"/>
        <rFont val="Calibri"/>
        <family val="2"/>
      </rPr>
      <t>1</t>
    </r>
  </si>
  <si>
    <t>the acoustic bandwidth of the signal that is emitted by the sensor</t>
  </si>
  <si>
    <t>specific type of munition</t>
  </si>
  <si>
    <t>the shape that best describes the munition type</t>
  </si>
  <si>
    <t>depth below the seafloor to which the reference object should be searched for</t>
  </si>
  <si>
    <t>the iron mass of the munition type</t>
  </si>
  <si>
    <t>the net explosive mass of the munition type</t>
  </si>
  <si>
    <t>the magnetic moment that is estimated/expected for the munition type</t>
  </si>
  <si>
    <t>the three dimensions of the munition type in ascending order (e.g. width, height, length)</t>
  </si>
  <si>
    <t>all sediment types that exist within the survey area</t>
  </si>
  <si>
    <t>the maximum distance between sensor and reference object at which the signal can still be detected, where S=B and noise N is set from field test</t>
  </si>
  <si>
    <t>Campbell (1985), Dresdner Sprengschule</t>
  </si>
  <si>
    <t>Winkelmann (2020, personal communication)</t>
  </si>
  <si>
    <t>Winkelmann and Fischer (2009), Köbel and Rose (2016)</t>
  </si>
  <si>
    <t>data point spacing of soundings in across track and along track direction</t>
  </si>
  <si>
    <t>the centre frequency of the signal that is emitted by the sensor</t>
  </si>
  <si>
    <t>the pulse length of the signal that is emitted by the sensor</t>
  </si>
  <si>
    <t>data point spacing of soundings in across track direction (temporal sampling) and along track direction (distance between pings)</t>
  </si>
  <si>
    <t>data point spacing of measurement points in along track direction</t>
  </si>
  <si>
    <t>the height of the sensor above the seafloor (parameters l and z are from the reference object)</t>
  </si>
  <si>
    <t>the horizontal positioning accuracy of the sensor, accounting for GNSS, offsets, USBL or INS</t>
  </si>
  <si>
    <t>the ratio between the desired anomaly signal and the background noise</t>
  </si>
  <si>
    <t>data point spacing of pings in along track direction</t>
  </si>
  <si>
    <r>
      <t>the minimum acoustic frequency, emitted by the sensor, that is required to detect an object of with a specific size d</t>
    </r>
    <r>
      <rPr>
        <vertAlign val="subscript"/>
        <sz val="11"/>
        <color theme="1"/>
        <rFont val="Calibri"/>
        <family val="2"/>
      </rPr>
      <t>1</t>
    </r>
  </si>
  <si>
    <t>data point spacing of pings in across track direction</t>
  </si>
  <si>
    <r>
      <t>the diameter of the beam footprint at the detection depth, defined as F = 2*tan(ψ/2)*(h</t>
    </r>
    <r>
      <rPr>
        <vertAlign val="subscript"/>
        <sz val="11"/>
        <color theme="1"/>
        <rFont val="Calibri"/>
        <family val="2"/>
      </rPr>
      <t>m</t>
    </r>
    <r>
      <rPr>
        <sz val="11"/>
        <color theme="1"/>
        <rFont val="Calibri"/>
        <family val="2"/>
      </rPr>
      <t>+z), where ψ=beam opening angle</t>
    </r>
  </si>
  <si>
    <t>Data point spacing (across track) / Line Spacing (Updated)</t>
  </si>
  <si>
    <r>
      <t>h</t>
    </r>
    <r>
      <rPr>
        <i/>
        <vertAlign val="subscript"/>
        <sz val="11"/>
        <color theme="1"/>
        <rFont val="Calibri"/>
        <family val="2"/>
        <scheme val="minor"/>
      </rPr>
      <t>m</t>
    </r>
    <r>
      <rPr>
        <i/>
        <sz val="11"/>
        <color theme="1"/>
        <rFont val="Calibri"/>
        <family val="2"/>
        <scheme val="minor"/>
      </rPr>
      <t>/r</t>
    </r>
  </si>
  <si>
    <r>
      <t>the ratio between the altitude h</t>
    </r>
    <r>
      <rPr>
        <vertAlign val="subscript"/>
        <sz val="11"/>
        <color theme="1"/>
        <rFont val="Calibri"/>
        <family val="2"/>
        <scheme val="minor"/>
      </rPr>
      <t>m</t>
    </r>
    <r>
      <rPr>
        <sz val="11"/>
        <color theme="1"/>
        <rFont val="Calibri"/>
        <family val="2"/>
        <scheme val="minor"/>
      </rPr>
      <t xml:space="preserve"> (height of the sensor above the seafloor) and the slant range r (direct distance between sensor and seafloor)</t>
    </r>
  </si>
  <si>
    <r>
      <t>maxium horizontal distance from the sensor at the detection depth, at which an anomaly can still be detected, defined as F = √(l²-(h</t>
    </r>
    <r>
      <rPr>
        <vertAlign val="subscript"/>
        <sz val="11"/>
        <color theme="1"/>
        <rFont val="Calibri"/>
        <family val="2"/>
      </rPr>
      <t>m</t>
    </r>
    <r>
      <rPr>
        <sz val="11"/>
        <color theme="1"/>
        <rFont val="Calibri"/>
        <family val="2"/>
      </rPr>
      <t>+z)²)</t>
    </r>
  </si>
  <si>
    <r>
      <rPr>
        <b/>
        <sz val="11"/>
        <color theme="1"/>
        <rFont val="Calibri"/>
        <family val="2"/>
      </rPr>
      <t xml:space="preserve">Workshop: </t>
    </r>
    <r>
      <rPr>
        <sz val="11"/>
        <color theme="1"/>
        <rFont val="Calibri"/>
        <family val="2"/>
      </rPr>
      <t>merge footprint and altitude parameter. Could be defined as "dynamic coverage"</t>
    </r>
  </si>
  <si>
    <r>
      <t>distance between horizontally separated sensors in a fixed frame, where h</t>
    </r>
    <r>
      <rPr>
        <vertAlign val="subscript"/>
        <sz val="11"/>
        <color theme="1"/>
        <rFont val="Calibri"/>
        <family val="2"/>
      </rPr>
      <t>d</t>
    </r>
    <r>
      <rPr>
        <sz val="11"/>
        <color theme="1"/>
        <rFont val="Calibri"/>
        <family val="2"/>
      </rPr>
      <t xml:space="preserve"> = h</t>
    </r>
    <r>
      <rPr>
        <vertAlign val="subscript"/>
        <sz val="11"/>
        <color theme="1"/>
        <rFont val="Calibri"/>
        <family val="2"/>
      </rPr>
      <t>m</t>
    </r>
    <r>
      <rPr>
        <sz val="11"/>
        <color theme="1"/>
        <rFont val="Calibri"/>
        <family val="2"/>
      </rPr>
      <t xml:space="preserve"> + z</t>
    </r>
  </si>
  <si>
    <r>
      <t>F ≥ d</t>
    </r>
    <r>
      <rPr>
        <vertAlign val="subscript"/>
        <sz val="11"/>
        <color theme="1"/>
        <rFont val="Calibri"/>
        <family val="2"/>
        <scheme val="minor"/>
      </rPr>
      <t>1</t>
    </r>
  </si>
  <si>
    <r>
      <t>x ≤ d</t>
    </r>
    <r>
      <rPr>
        <vertAlign val="subscript"/>
        <sz val="11"/>
        <color theme="1"/>
        <rFont val="Calibri"/>
        <family val="2"/>
        <scheme val="minor"/>
      </rPr>
      <t>1</t>
    </r>
    <r>
      <rPr>
        <sz val="11"/>
        <color theme="1"/>
        <rFont val="Calibri"/>
        <family val="2"/>
        <scheme val="minor"/>
      </rPr>
      <t xml:space="preserve">/4   </t>
    </r>
    <r>
      <rPr>
        <b/>
        <sz val="11"/>
        <color theme="1"/>
        <rFont val="Calibri"/>
        <family val="2"/>
        <scheme val="minor"/>
      </rPr>
      <t>or</t>
    </r>
    <r>
      <rPr>
        <sz val="11"/>
        <color theme="1"/>
        <rFont val="Calibri"/>
        <family val="2"/>
        <scheme val="minor"/>
      </rPr>
      <t xml:space="preserve">   x ≤ h</t>
    </r>
    <r>
      <rPr>
        <vertAlign val="subscript"/>
        <sz val="11"/>
        <color theme="1"/>
        <rFont val="Calibri"/>
        <family val="2"/>
        <scheme val="minor"/>
      </rPr>
      <t>m</t>
    </r>
    <r>
      <rPr>
        <sz val="11"/>
        <color theme="1"/>
        <rFont val="Calibri"/>
        <family val="2"/>
        <scheme val="minor"/>
      </rPr>
      <t>/5</t>
    </r>
  </si>
  <si>
    <t>• Augustin, J.-M. and X. Lurton (1998): Maximum swath width obtainable with multibeam echosounders - comparsion and discussion of experiments vs predictions. IEEE Oceanic Engineering Society. Conference Proceedings (Cat. No. 98CH36259), 1. 234-238
• Billings, S., Shubitidze, F., Pasion, L. Beran, L. and J. Foley (2010): Requirements for Unexploded Ordnance Detection and Discrimination in the Marine Environment Using Magnetic and Electromagnetic Sensors. OCEANS 2010 IEEE.
• Campbell, J. (1985): Naval Weapons of World War Two. Naval Institute Press, Annapolis.
• Chopra, S., Castagna, J. and O. Portniaguine, (2006): Seismic resolution and thin-bed reflectivity inversion: CSEG Recorder, 31, No. 01, 19-25.
• DNVGL (2016): DNVGL-RP-0360 - Subsea power cables in shallow water; DNV GL AS.
• EdgeTech (w.Y.): 4125 Side Scan Sonar System User Hardware Manual.
• Ernstsen, V. B., Noormets, R., Hebbeln, D., Bartholomä, A. and B. W. Flemming (2006): Precision of high-resolution multibeam echo sounding coupled with high-accuracy positioning in a shallow water coastal environment. Geo-Marine Letters, 26. 141-149.
• Frey, T. (2019): Qualitätsleitfaden Offshore-Kampfmittelbeseitigung.
• GeoSoft (w.Y.): Enhancing Geophysical Data Acquisition, Quality Control, Processing, Analysis and Visualization for UXO Detection, Characterization and Discrimination.
• Grøn, O. and L. Boldreel (2013): Sub-bottom profiling for large-scale maritime archaeological survey, an experience-based approach. OCEANS 2013 MTS/IEEE Bergen: The Challenges of the Northern Dimension.
• IHO (2020): IHO S-44 Standards for Hydrographic Surveys, 6th Edition; International Hydrographic Organization.
• Innomar (2020): SES-2000 Parametric Sub-bottom Profiler Specifications.
• IOGP (2009): Guidelines for the conduct of offshore drilling hazard site surveys; International Association of Oil &amp; Gas Producers.
• Köbel, J. and D. Rose (2016): Offshore unexploded ordnance recovery and disposal. Hydrographische Nachrichten, 105. 40-42.
• NOAA (2019): Hydrographic Surveys Specifications and Deliverables; National Oceanic and Atmospheric Administration.
• OWA (2020): Guidance for geophysical surveying for UXO and boulders supporting cable installation; Offshore Wind Accelerator.
• Plets, R. and J. B. Dix (2013): Marine Geophysics Data Acquisition, Processing and Interpretation. Guidance notes. English Heritage. 1-92.
• Septentrio (w.Y.): Top 3 Positioning Challenges in Autonomous Marine Navigation. https://www.septentrio.com/en/insights/top-3-positioning-challenges-autonomous-marine-navigation, last checked 28-05-2020.
• Winkelmann, K. and A. Fischer (2009): »Tiefenreichweite« bei der Kampfmittelsuche mit Magnetometern; Fachaufsatz für Kunden der Firma SENSYS Sensorik &amp; Systemtechnologie GmbH, Bad Saarow
• Winkelmann, K. (2020): Personal communicationation.
• Yilmaz, Ö. (2001): Seismic Data Analysis. Society of Exploration Geophysicists. 66-80.</t>
  </si>
  <si>
    <t>Parameter
(Votes: 26)</t>
  </si>
  <si>
    <t>Parameter
(Votes: 18)</t>
  </si>
  <si>
    <t>Parameter
(Votes: 17)</t>
  </si>
  <si>
    <t>Value/Equation
(Votes: 17)</t>
  </si>
  <si>
    <t>Value/Equation
(Votes: 14)</t>
  </si>
  <si>
    <t>Value/Equation
(Votes: 11)</t>
  </si>
  <si>
    <t>the maximum residual field amplitude for the munition type which should be retrieved from modelling with well specified assumptions (modelled shape, orientation, remanent magnetization) or from a field test</t>
  </si>
  <si>
    <t>the vertical positioning accuracy of the footprint, accounting for GNSS, offsets, motion, sound velocity</t>
  </si>
  <si>
    <t>number of horizontally separated sensors in a fixed frame (parameters l and z are from the reference object)</t>
  </si>
  <si>
    <t>Augustin and Lurton (1998)</t>
  </si>
  <si>
    <t>width of the footprint of the acoustic beam at the seafloor in along track direction</t>
  </si>
  <si>
    <t>width of the footprint of the acoustic beam at the seafloor in across track direction</t>
  </si>
  <si>
    <r>
      <t>ratio between the sensor altitude h</t>
    </r>
    <r>
      <rPr>
        <vertAlign val="subscript"/>
        <sz val="11"/>
        <color theme="1"/>
        <rFont val="Calibri"/>
        <family val="2"/>
        <scheme val="minor"/>
      </rPr>
      <t>m</t>
    </r>
    <r>
      <rPr>
        <sz val="11"/>
        <color theme="1"/>
        <rFont val="Calibri"/>
        <family val="2"/>
        <scheme val="minor"/>
      </rPr>
      <t xml:space="preserve"> (height of the sensor above the seafloor at sounding location) and the slant range r (direct distance between sensor and seafloor)</t>
    </r>
  </si>
  <si>
    <t>width of the footprint of the acoustic signal at the seafloor in across track direction</t>
  </si>
  <si>
    <t>SNR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</si>
</sst>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9"/>
      <color indexed="81"/>
      <name val="Segoe UI"/>
      <family val="2"/>
    </font>
    <font>
      <i/>
      <vertAlign val="subscript"/>
      <sz val="11"/>
      <color theme="1"/>
      <name val="Calibri"/>
      <family val="2"/>
      <scheme val="minor"/>
    </font>
    <font>
      <sz val="11"/>
      <color theme="1"/>
      <name val="Calibri"/>
      <family val="2"/>
    </font>
    <font>
      <i/>
      <sz val="11"/>
      <color theme="1"/>
      <name val="Calibri"/>
      <family val="2"/>
    </font>
    <font>
      <vertAlign val="subscript"/>
      <sz val="11"/>
      <color theme="1"/>
      <name val="Calibri"/>
      <family val="2"/>
      <scheme val="minor"/>
    </font>
    <font>
      <i/>
      <vertAlign val="subscript"/>
      <sz val="11"/>
      <color theme="1"/>
      <name val="Calibri"/>
      <family val="2"/>
    </font>
    <font>
      <i/>
      <sz val="9"/>
      <color indexed="81"/>
      <name val="Segoe UI"/>
      <family val="2"/>
    </font>
    <font>
      <sz val="9"/>
      <color indexed="81"/>
      <name val="Segoe UI"/>
      <charset val="1"/>
    </font>
    <font>
      <i/>
      <vertAlign val="subscrip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vertAlign val="subscript"/>
      <sz val="11"/>
      <color theme="1"/>
      <name val="Calibri"/>
      <family val="2"/>
    </font>
    <font>
      <i/>
      <sz val="11"/>
      <color theme="1"/>
      <name val="Times New Roman"/>
      <family val="2"/>
    </font>
    <font>
      <i/>
      <sz val="11"/>
      <color theme="1"/>
      <name val="Times New Roman"/>
      <family val="1"/>
    </font>
    <font>
      <sz val="12"/>
      <color theme="1"/>
      <name val="Calibri"/>
      <family val="2"/>
      <scheme val="minor"/>
    </font>
    <font>
      <sz val="11"/>
      <color theme="1"/>
      <name val="Calibri"/>
      <family val="2"/>
      <scheme val="minor"/>
    </font>
    <font>
      <b/>
      <sz val="9"/>
      <color indexed="81"/>
      <name val="Segoe UI"/>
      <charset val="1"/>
    </font>
    <font>
      <sz val="8"/>
      <name val="Calibri"/>
      <family val="2"/>
      <scheme val="minor"/>
    </font>
    <font>
      <b/>
      <sz val="11"/>
      <color theme="1"/>
      <name val="Calibri"/>
      <family val="2"/>
    </font>
    <font>
      <sz val="9"/>
      <color indexed="81"/>
      <name val="Tahoma"/>
      <charset val="1"/>
    </font>
    <font>
      <b/>
      <sz val="9"/>
      <color indexed="81"/>
      <name val="Tahoma"/>
      <charset val="1"/>
    </font>
    <font>
      <sz val="9"/>
      <color indexed="81"/>
      <name val="Tahoma"/>
      <family val="2"/>
    </font>
    <font>
      <b/>
      <sz val="9"/>
      <color indexed="81"/>
      <name val="Tahoma"/>
      <family val="2"/>
    </font>
    <font>
      <b/>
      <sz val="16"/>
      <color theme="1"/>
      <name val="Calibri"/>
      <family val="2"/>
      <scheme val="minor"/>
    </font>
    <font>
      <b/>
      <sz val="24"/>
      <color theme="1"/>
      <name val="Calibri"/>
      <family val="2"/>
      <scheme val="minor"/>
    </font>
    <font>
      <b/>
      <sz val="20"/>
      <color theme="1"/>
      <name val="Calibri"/>
      <family val="2"/>
      <scheme val="minor"/>
    </font>
    <font>
      <sz val="20"/>
      <color theme="1"/>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3300"/>
        <bgColor indexed="64"/>
      </patternFill>
    </fill>
    <fill>
      <patternFill patternType="solid">
        <fgColor rgb="FFFF0000"/>
        <bgColor indexed="64"/>
      </patternFill>
    </fill>
    <fill>
      <patternFill patternType="solid">
        <fgColor rgb="FF92D050"/>
        <bgColor indexed="64"/>
      </patternFill>
    </fill>
    <fill>
      <gradientFill>
        <stop position="0">
          <color rgb="FFFFFF00"/>
        </stop>
        <stop position="1">
          <color rgb="FFFF0000"/>
        </stop>
      </gradientFill>
    </fill>
    <fill>
      <patternFill patternType="solid">
        <fgColor rgb="FF92D050"/>
        <bgColor auto="1"/>
      </patternFill>
    </fill>
    <fill>
      <patternFill patternType="solid">
        <fgColor theme="0" tint="-4.9989318521683403E-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9" fontId="22" fillId="0" borderId="0" applyFont="0" applyFill="0" applyBorder="0" applyAlignment="0" applyProtection="0"/>
  </cellStyleXfs>
  <cellXfs count="635">
    <xf numFmtId="0" fontId="0" fillId="0" borderId="0" xfId="0"/>
    <xf numFmtId="0" fontId="0" fillId="0" borderId="10" xfId="0" applyBorder="1" applyAlignment="1">
      <alignment vertical="center" wrapText="1"/>
    </xf>
    <xf numFmtId="0" fontId="3"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30" xfId="0" applyBorder="1" applyAlignment="1">
      <alignment vertical="center" wrapText="1"/>
    </xf>
    <xf numFmtId="0" fontId="3"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0" fillId="0" borderId="23" xfId="0" applyBorder="1" applyAlignment="1">
      <alignment horizontal="center" vertical="center" wrapText="1"/>
    </xf>
    <xf numFmtId="0" fontId="3" fillId="0" borderId="11" xfId="0" applyFont="1" applyBorder="1" applyAlignment="1">
      <alignment horizontal="center" vertical="center"/>
    </xf>
    <xf numFmtId="0" fontId="3" fillId="0" borderId="23" xfId="0" applyFont="1" applyBorder="1" applyAlignment="1">
      <alignment horizontal="center" vertical="center" wrapText="1"/>
    </xf>
    <xf numFmtId="0" fontId="0" fillId="0" borderId="23" xfId="0" applyBorder="1" applyAlignment="1" applyProtection="1">
      <alignment horizontal="center" vertical="center" wrapText="1"/>
      <protection locked="0"/>
    </xf>
    <xf numFmtId="0" fontId="7" fillId="0" borderId="11" xfId="0" applyFont="1" applyBorder="1" applyAlignment="1">
      <alignment horizontal="center" vertical="center"/>
    </xf>
    <xf numFmtId="0" fontId="0" fillId="0" borderId="10" xfId="0" applyFill="1" applyBorder="1" applyAlignment="1">
      <alignment vertical="center" wrapText="1"/>
    </xf>
    <xf numFmtId="0" fontId="0" fillId="0" borderId="30" xfId="0" applyFill="1" applyBorder="1" applyAlignment="1">
      <alignment vertical="center" wrapText="1"/>
    </xf>
    <xf numFmtId="0" fontId="0" fillId="0" borderId="11" xfId="0" applyBorder="1"/>
    <xf numFmtId="0" fontId="0" fillId="0" borderId="22" xfId="0" applyBorder="1" applyAlignment="1">
      <alignment vertical="center" wrapText="1"/>
    </xf>
    <xf numFmtId="0" fontId="0" fillId="0" borderId="23" xfId="0" applyBorder="1"/>
    <xf numFmtId="0" fontId="0" fillId="0" borderId="25" xfId="0" applyFill="1" applyBorder="1" applyAlignment="1">
      <alignment vertical="center" wrapText="1"/>
    </xf>
    <xf numFmtId="0" fontId="0" fillId="0" borderId="26" xfId="0" applyBorder="1"/>
    <xf numFmtId="0" fontId="0" fillId="0" borderId="10" xfId="0" applyBorder="1"/>
    <xf numFmtId="0" fontId="0" fillId="0" borderId="30" xfId="0" applyBorder="1"/>
    <xf numFmtId="2" fontId="3" fillId="0" borderId="11" xfId="0" applyNumberFormat="1" applyFont="1" applyBorder="1" applyAlignment="1">
      <alignment horizontal="center" vertical="center" wrapText="1"/>
    </xf>
    <xf numFmtId="0" fontId="0" fillId="0" borderId="26" xfId="0" applyBorder="1" applyAlignment="1">
      <alignment horizontal="center" vertical="center" wrapText="1"/>
    </xf>
    <xf numFmtId="0" fontId="14" fillId="0" borderId="15" xfId="0" applyFont="1" applyBorder="1" applyAlignment="1">
      <alignment vertical="top" wrapText="1"/>
    </xf>
    <xf numFmtId="0" fontId="0" fillId="0" borderId="31" xfId="0" applyBorder="1" applyAlignment="1">
      <alignment horizontal="center" vertical="center"/>
    </xf>
    <xf numFmtId="0" fontId="0" fillId="0" borderId="0" xfId="0" applyAlignment="1">
      <alignment vertical="center"/>
    </xf>
    <xf numFmtId="0" fontId="0" fillId="0" borderId="11" xfId="0" applyFill="1" applyBorder="1" applyAlignment="1">
      <alignment horizontal="center" vertical="center"/>
    </xf>
    <xf numFmtId="0" fontId="3" fillId="0" borderId="2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26" xfId="0" applyFill="1" applyBorder="1" applyAlignment="1">
      <alignment horizontal="center" vertical="center" wrapText="1"/>
    </xf>
    <xf numFmtId="0" fontId="14" fillId="0" borderId="29" xfId="0" applyFont="1" applyFill="1" applyBorder="1" applyAlignment="1" applyProtection="1">
      <alignment horizontal="left" vertical="center" wrapText="1"/>
      <protection locked="0"/>
    </xf>
    <xf numFmtId="0" fontId="14" fillId="0" borderId="15" xfId="0" applyFont="1" applyFill="1" applyBorder="1" applyAlignment="1" applyProtection="1">
      <alignment horizontal="left" vertical="center" wrapText="1"/>
      <protection locked="0"/>
    </xf>
    <xf numFmtId="0" fontId="14" fillId="0" borderId="29" xfId="0" applyFont="1" applyBorder="1" applyAlignment="1" applyProtection="1">
      <alignment horizontal="left" vertical="top" wrapText="1"/>
      <protection locked="0"/>
    </xf>
    <xf numFmtId="0" fontId="14" fillId="0" borderId="15" xfId="0" applyFont="1" applyBorder="1" applyAlignment="1">
      <alignment horizontal="left" vertical="top"/>
    </xf>
    <xf numFmtId="0" fontId="14" fillId="0" borderId="15" xfId="0" applyFont="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14" fillId="0" borderId="20" xfId="0" applyFont="1" applyFill="1" applyBorder="1" applyAlignment="1" applyProtection="1">
      <alignment horizontal="left" vertical="top" wrapText="1"/>
      <protection locked="0"/>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0" fontId="0" fillId="0" borderId="29" xfId="0" applyBorder="1" applyAlignment="1">
      <alignment horizontal="left" vertical="top" wrapText="1"/>
    </xf>
    <xf numFmtId="0" fontId="0" fillId="0" borderId="26" xfId="0" applyBorder="1" applyAlignment="1">
      <alignment horizontal="center" vertical="center"/>
    </xf>
    <xf numFmtId="0" fontId="6"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34" xfId="0" applyFill="1" applyBorder="1" applyAlignment="1">
      <alignment vertical="center" wrapText="1"/>
    </xf>
    <xf numFmtId="0" fontId="6" fillId="0" borderId="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14" fillId="0" borderId="15" xfId="0" applyFont="1" applyBorder="1" applyAlignment="1">
      <alignment horizontal="left"/>
    </xf>
    <xf numFmtId="0" fontId="0" fillId="0" borderId="31" xfId="0" applyFill="1" applyBorder="1" applyAlignment="1">
      <alignment horizontal="center" vertical="center"/>
    </xf>
    <xf numFmtId="0" fontId="0" fillId="0" borderId="14" xfId="0"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Border="1"/>
    <xf numFmtId="0" fontId="0" fillId="0" borderId="0" xfId="0" applyBorder="1"/>
    <xf numFmtId="0" fontId="2" fillId="0" borderId="0" xfId="0" applyFont="1" applyFill="1" applyBorder="1" applyAlignment="1">
      <alignment vertical="center"/>
    </xf>
    <xf numFmtId="0" fontId="3" fillId="0" borderId="26" xfId="0" applyFont="1" applyBorder="1" applyAlignment="1">
      <alignment horizontal="center" vertical="center" wrapText="1"/>
    </xf>
    <xf numFmtId="0" fontId="14" fillId="0" borderId="0" xfId="0" applyFont="1" applyFill="1" applyBorder="1" applyAlignment="1" applyProtection="1">
      <alignment horizontal="left" vertical="center" wrapText="1"/>
      <protection locked="0"/>
    </xf>
    <xf numFmtId="0" fontId="0" fillId="0" borderId="25" xfId="0" applyBorder="1"/>
    <xf numFmtId="0" fontId="6" fillId="0" borderId="23" xfId="0" applyFont="1" applyBorder="1" applyAlignment="1" applyProtection="1">
      <alignment horizontal="center" vertical="center" wrapText="1"/>
      <protection locked="0"/>
    </xf>
    <xf numFmtId="0" fontId="0" fillId="0" borderId="11" xfId="0" applyBorder="1" applyAlignment="1">
      <alignment horizontal="center"/>
    </xf>
    <xf numFmtId="2" fontId="0" fillId="0" borderId="11" xfId="0" applyNumberFormat="1" applyBorder="1" applyAlignment="1">
      <alignment horizontal="center" vertical="center" wrapText="1"/>
    </xf>
    <xf numFmtId="16" fontId="0" fillId="0" borderId="11" xfId="0" applyNumberFormat="1" applyBorder="1" applyAlignment="1">
      <alignment horizontal="center" vertical="center" wrapText="1"/>
    </xf>
    <xf numFmtId="10" fontId="0" fillId="0" borderId="0" xfId="1" applyNumberFormat="1" applyFont="1"/>
    <xf numFmtId="0" fontId="0" fillId="0" borderId="11" xfId="0" applyBorder="1" applyAlignment="1">
      <alignment vertical="center"/>
    </xf>
    <xf numFmtId="10" fontId="0" fillId="0" borderId="11" xfId="1" applyNumberFormat="1" applyFont="1" applyBorder="1" applyAlignment="1">
      <alignment vertical="center"/>
    </xf>
    <xf numFmtId="0" fontId="0" fillId="0" borderId="23" xfId="0" applyBorder="1" applyAlignment="1">
      <alignment vertical="center"/>
    </xf>
    <xf numFmtId="0" fontId="0" fillId="0" borderId="11" xfId="0" applyFill="1" applyBorder="1" applyAlignment="1">
      <alignment vertical="center"/>
    </xf>
    <xf numFmtId="0" fontId="0" fillId="0" borderId="0" xfId="0" applyBorder="1" applyAlignment="1" applyProtection="1">
      <alignment horizontal="center" vertical="center" wrapText="1"/>
      <protection locked="0"/>
    </xf>
    <xf numFmtId="0" fontId="0" fillId="0" borderId="0" xfId="0" applyBorder="1" applyAlignment="1">
      <alignment horizontal="center" vertical="center" wrapText="1"/>
    </xf>
    <xf numFmtId="0" fontId="0" fillId="5" borderId="11" xfId="0"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0" fillId="0" borderId="11" xfId="0" applyBorder="1" applyAlignment="1">
      <alignment horizontal="center"/>
    </xf>
    <xf numFmtId="0" fontId="0" fillId="0" borderId="11" xfId="0" applyBorder="1" applyAlignment="1">
      <alignment horizontal="center" vertical="center"/>
    </xf>
    <xf numFmtId="0" fontId="1" fillId="3" borderId="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wrapText="1"/>
    </xf>
    <xf numFmtId="0" fontId="0" fillId="0" borderId="0" xfId="0" applyBorder="1" applyAlignment="1">
      <alignment vertical="center"/>
    </xf>
    <xf numFmtId="10" fontId="0" fillId="0" borderId="0" xfId="1" applyNumberFormat="1" applyFont="1" applyBorder="1" applyAlignment="1">
      <alignment vertical="center"/>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9" xfId="0" applyFont="1" applyFill="1" applyBorder="1" applyAlignment="1">
      <alignment vertical="center" wrapText="1"/>
    </xf>
    <xf numFmtId="0" fontId="6" fillId="0" borderId="31" xfId="0" applyFont="1" applyBorder="1" applyAlignment="1">
      <alignment horizontal="center" vertical="center" wrapText="1"/>
    </xf>
    <xf numFmtId="0" fontId="1" fillId="3" borderId="29" xfId="0" applyFont="1" applyFill="1" applyBorder="1" applyAlignment="1">
      <alignment horizontal="center" vertical="center" wrapText="1"/>
    </xf>
    <xf numFmtId="0" fontId="14" fillId="0" borderId="15" xfId="0" applyFont="1" applyBorder="1" applyAlignment="1">
      <alignment wrapText="1"/>
    </xf>
    <xf numFmtId="0" fontId="14" fillId="0" borderId="20" xfId="0" applyFont="1" applyBorder="1" applyAlignment="1">
      <alignment wrapText="1"/>
    </xf>
    <xf numFmtId="0" fontId="14" fillId="0" borderId="15" xfId="0" applyFont="1" applyBorder="1" applyAlignment="1">
      <alignment horizontal="left" wrapText="1"/>
    </xf>
    <xf numFmtId="0" fontId="14" fillId="0" borderId="20" xfId="0" applyFont="1" applyBorder="1" applyAlignment="1">
      <alignment horizontal="left" wrapText="1"/>
    </xf>
    <xf numFmtId="0" fontId="0" fillId="0" borderId="19" xfId="0" applyBorder="1" applyAlignment="1">
      <alignment horizontal="center" vertical="center" wrapText="1"/>
    </xf>
    <xf numFmtId="0" fontId="14" fillId="0" borderId="20" xfId="0" applyFont="1" applyBorder="1" applyAlignment="1">
      <alignment horizontal="left" vertical="top" wrapText="1"/>
    </xf>
    <xf numFmtId="0" fontId="15" fillId="0" borderId="20" xfId="0" applyFont="1" applyBorder="1" applyAlignment="1" applyProtection="1">
      <alignment horizontal="left" vertical="top" wrapText="1"/>
      <protection locked="0"/>
    </xf>
    <xf numFmtId="0" fontId="14" fillId="0" borderId="29" xfId="0" applyFont="1" applyBorder="1" applyAlignment="1">
      <alignment wrapText="1"/>
    </xf>
    <xf numFmtId="0" fontId="14" fillId="0" borderId="0" xfId="0" applyFont="1" applyBorder="1" applyAlignment="1">
      <alignment horizontal="left" vertical="top" wrapText="1"/>
    </xf>
    <xf numFmtId="0" fontId="14"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4" fillId="0" borderId="0" xfId="0" applyFont="1" applyBorder="1" applyAlignment="1">
      <alignment wrapText="1"/>
    </xf>
    <xf numFmtId="0" fontId="14" fillId="0" borderId="0" xfId="0" applyFont="1" applyBorder="1" applyAlignment="1">
      <alignment horizontal="left" wrapText="1"/>
    </xf>
    <xf numFmtId="0" fontId="0" fillId="0" borderId="0" xfId="0" applyBorder="1" applyAlignment="1">
      <alignment horizontal="center" vertical="center"/>
    </xf>
    <xf numFmtId="0" fontId="0" fillId="0" borderId="0" xfId="0" applyAlignment="1">
      <alignment vertical="center" wrapText="1"/>
    </xf>
    <xf numFmtId="0" fontId="0" fillId="0" borderId="44"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1" fillId="3" borderId="13" xfId="0" applyFont="1" applyFill="1" applyBorder="1" applyAlignment="1">
      <alignment horizontal="center" vertical="top" wrapText="1"/>
    </xf>
    <xf numFmtId="0" fontId="1" fillId="3" borderId="28" xfId="0" applyFont="1" applyFill="1" applyBorder="1" applyAlignment="1">
      <alignment horizontal="center" vertical="center" wrapText="1"/>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wrapText="1"/>
    </xf>
    <xf numFmtId="0" fontId="7" fillId="0" borderId="23" xfId="0" applyFont="1" applyBorder="1" applyAlignment="1" applyProtection="1">
      <alignment horizontal="center" vertical="center" wrapText="1"/>
      <protection locked="0"/>
    </xf>
    <xf numFmtId="0" fontId="14" fillId="0" borderId="35" xfId="0" applyFont="1" applyBorder="1" applyAlignment="1" applyProtection="1">
      <alignment horizontal="left" vertical="top" wrapText="1"/>
      <protection locked="0"/>
    </xf>
    <xf numFmtId="0" fontId="0" fillId="0" borderId="11" xfId="0" applyBorder="1" applyAlignment="1">
      <alignment horizontal="center" vertical="center" wrapText="1"/>
    </xf>
    <xf numFmtId="0" fontId="15" fillId="0" borderId="15" xfId="0" applyFont="1" applyBorder="1" applyAlignment="1" applyProtection="1">
      <alignment horizontal="left" vertical="top" wrapText="1"/>
      <protection locked="0"/>
    </xf>
    <xf numFmtId="0" fontId="0" fillId="0" borderId="11" xfId="0" applyBorder="1" applyAlignment="1">
      <alignment horizontal="left" vertical="center"/>
    </xf>
    <xf numFmtId="0" fontId="14" fillId="0" borderId="20" xfId="0" applyFont="1" applyBorder="1" applyAlignment="1">
      <alignment horizontal="left" vertical="center" wrapText="1"/>
    </xf>
    <xf numFmtId="0" fontId="0" fillId="0" borderId="11" xfId="0" applyBorder="1" applyAlignment="1">
      <alignment horizontal="center"/>
    </xf>
    <xf numFmtId="0" fontId="0" fillId="0" borderId="31"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1" fillId="0" borderId="0" xfId="0" applyFont="1" applyFill="1" applyBorder="1" applyAlignment="1">
      <alignment horizontal="center" vertical="center" wrapText="1"/>
    </xf>
    <xf numFmtId="0" fontId="0" fillId="0" borderId="11" xfId="0" applyBorder="1"/>
    <xf numFmtId="0" fontId="0" fillId="0" borderId="11" xfId="0" applyBorder="1" applyAlignment="1">
      <alignment horizontal="center" vertical="center" wrapText="1"/>
    </xf>
    <xf numFmtId="0" fontId="2"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49" fontId="0" fillId="0" borderId="11" xfId="0" applyNumberFormat="1" applyBorder="1" applyAlignment="1">
      <alignment horizontal="center" vertical="center" wrapText="1"/>
    </xf>
    <xf numFmtId="0" fontId="0" fillId="0" borderId="31" xfId="0" applyBorder="1" applyAlignment="1" applyProtection="1">
      <alignment horizontal="center" vertical="center" wrapText="1"/>
      <protection locked="0"/>
    </xf>
    <xf numFmtId="0" fontId="0" fillId="0" borderId="31" xfId="0"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0" fillId="0" borderId="26" xfId="0" applyFill="1" applyBorder="1" applyAlignment="1">
      <alignment horizontal="center" vertical="center"/>
    </xf>
    <xf numFmtId="0" fontId="1" fillId="3" borderId="31" xfId="0" applyFont="1" applyFill="1" applyBorder="1" applyAlignment="1">
      <alignment horizontal="center" vertical="center"/>
    </xf>
    <xf numFmtId="0" fontId="1" fillId="3" borderId="20"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2" fontId="3" fillId="6" borderId="6" xfId="0" applyNumberFormat="1" applyFont="1" applyFill="1" applyBorder="1" applyAlignment="1">
      <alignment horizontal="center" vertical="center" wrapText="1"/>
    </xf>
    <xf numFmtId="0" fontId="0" fillId="0" borderId="22" xfId="0" applyFill="1" applyBorder="1" applyAlignment="1">
      <alignment vertical="center" wrapText="1"/>
    </xf>
    <xf numFmtId="0" fontId="0" fillId="7" borderId="31" xfId="0" applyFill="1" applyBorder="1" applyAlignment="1">
      <alignment horizontal="center" vertical="center" wrapText="1"/>
    </xf>
    <xf numFmtId="2" fontId="3" fillId="8" borderId="26" xfId="0" applyNumberFormat="1" applyFont="1" applyFill="1" applyBorder="1" applyAlignment="1">
      <alignment horizontal="center" vertical="center" wrapText="1"/>
    </xf>
    <xf numFmtId="0" fontId="3" fillId="8" borderId="11" xfId="0" applyFont="1" applyFill="1" applyBorder="1" applyAlignment="1">
      <alignment horizontal="center" vertical="center" wrapText="1"/>
    </xf>
    <xf numFmtId="0" fontId="0" fillId="8" borderId="11" xfId="0" applyFill="1" applyBorder="1" applyAlignment="1">
      <alignment horizontal="center" vertical="center" wrapText="1"/>
    </xf>
    <xf numFmtId="0" fontId="0" fillId="8" borderId="31" xfId="0"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11" xfId="0" applyFont="1" applyFill="1" applyBorder="1" applyAlignment="1">
      <alignment horizontal="center" vertical="center" wrapText="1"/>
    </xf>
    <xf numFmtId="2" fontId="3" fillId="5" borderId="26" xfId="0" applyNumberFormat="1" applyFont="1" applyFill="1" applyBorder="1" applyAlignment="1">
      <alignment horizontal="center" vertical="center" wrapText="1"/>
    </xf>
    <xf numFmtId="0" fontId="3" fillId="7" borderId="1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31" xfId="0" applyFont="1" applyFill="1" applyBorder="1" applyAlignment="1">
      <alignment horizontal="center" vertical="center"/>
    </xf>
    <xf numFmtId="0" fontId="7" fillId="0" borderId="26"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7" fillId="0" borderId="11" xfId="0" applyFont="1" applyFill="1" applyBorder="1" applyAlignment="1" applyProtection="1">
      <alignment horizontal="center" vertical="center" wrapText="1"/>
      <protection locked="0"/>
    </xf>
    <xf numFmtId="0" fontId="6"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6" fillId="9" borderId="26" xfId="0" applyFont="1" applyFill="1" applyBorder="1" applyAlignment="1">
      <alignment horizontal="center" vertical="center" wrapText="1"/>
    </xf>
    <xf numFmtId="0" fontId="0" fillId="0" borderId="11" xfId="0" applyBorder="1"/>
    <xf numFmtId="0" fontId="0" fillId="0" borderId="26" xfId="0" applyBorder="1"/>
    <xf numFmtId="0" fontId="0" fillId="0" borderId="11" xfId="0" applyBorder="1" applyAlignment="1">
      <alignment horizontal="center" vertical="center" wrapText="1"/>
    </xf>
    <xf numFmtId="0" fontId="1"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7" fillId="0" borderId="23"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0" fillId="0" borderId="23" xfId="0" applyFill="1" applyBorder="1" applyAlignment="1">
      <alignment horizontal="center" vertical="center"/>
    </xf>
    <xf numFmtId="0" fontId="6" fillId="0" borderId="31" xfId="0" applyFont="1" applyFill="1" applyBorder="1" applyAlignment="1">
      <alignment horizontal="center" vertical="center" wrapText="1"/>
    </xf>
    <xf numFmtId="0" fontId="0" fillId="0" borderId="22" xfId="0" applyBorder="1"/>
    <xf numFmtId="0" fontId="14" fillId="0" borderId="35" xfId="0" applyFont="1" applyBorder="1" applyAlignment="1">
      <alignment horizontal="left" vertical="top"/>
    </xf>
    <xf numFmtId="0" fontId="3" fillId="0" borderId="31" xfId="0" applyFont="1" applyBorder="1" applyAlignment="1" applyProtection="1">
      <alignment horizontal="center" vertical="center" wrapText="1"/>
      <protection locked="0"/>
    </xf>
    <xf numFmtId="0" fontId="21" fillId="0" borderId="0" xfId="0" applyFont="1" applyFill="1" applyBorder="1" applyAlignment="1"/>
    <xf numFmtId="0" fontId="0" fillId="0" borderId="0" xfId="0" applyFill="1" applyBorder="1" applyAlignment="1">
      <alignment horizontal="left" vertical="top" wrapText="1"/>
    </xf>
    <xf numFmtId="0" fontId="14" fillId="0" borderId="0" xfId="0" applyFont="1" applyFill="1" applyBorder="1" applyAlignment="1" applyProtection="1">
      <alignment horizontal="left" vertical="top" wrapText="1"/>
      <protection locked="0"/>
    </xf>
    <xf numFmtId="0" fontId="0" fillId="0" borderId="4" xfId="0" applyBorder="1" applyAlignment="1">
      <alignment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0" fontId="14" fillId="0" borderId="9" xfId="0" applyFont="1" applyBorder="1" applyAlignment="1">
      <alignment horizontal="left" vertical="top"/>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 fillId="8" borderId="11"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1" xfId="0"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0" fillId="0" borderId="11" xfId="0" applyBorder="1" applyAlignment="1">
      <alignment horizont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31" xfId="0" applyBorder="1" applyAlignment="1">
      <alignment horizontal="center"/>
    </xf>
    <xf numFmtId="0" fontId="0" fillId="0" borderId="26" xfId="0" applyBorder="1" applyAlignment="1">
      <alignment horizontal="center"/>
    </xf>
    <xf numFmtId="0" fontId="0" fillId="0" borderId="29" xfId="0" applyFill="1" applyBorder="1" applyAlignment="1">
      <alignment horizontal="left" vertical="center" wrapText="1"/>
    </xf>
    <xf numFmtId="0" fontId="0" fillId="0" borderId="15" xfId="0" applyFill="1" applyBorder="1" applyAlignment="1">
      <alignment horizontal="left" vertical="center" wrapText="1"/>
    </xf>
    <xf numFmtId="49" fontId="0" fillId="0" borderId="15" xfId="0" applyNumberFormat="1"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20" xfId="0" applyFill="1" applyBorder="1" applyAlignment="1">
      <alignment horizontal="left" vertical="center"/>
    </xf>
    <xf numFmtId="2" fontId="0" fillId="0" borderId="29" xfId="0" applyNumberFormat="1"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15" xfId="0" applyBorder="1" applyAlignment="1">
      <alignment horizontal="left"/>
    </xf>
    <xf numFmtId="0" fontId="0" fillId="0" borderId="20" xfId="0"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15" xfId="0" applyFill="1" applyBorder="1" applyAlignment="1">
      <alignment horizontal="left" vertical="center"/>
    </xf>
    <xf numFmtId="0" fontId="0" fillId="0" borderId="35" xfId="0" applyFill="1" applyBorder="1" applyAlignment="1">
      <alignment horizontal="left" vertical="center"/>
    </xf>
    <xf numFmtId="0" fontId="0" fillId="0" borderId="29" xfId="0" applyFill="1" applyBorder="1" applyAlignment="1">
      <alignment horizontal="left" vertical="center"/>
    </xf>
    <xf numFmtId="0" fontId="6" fillId="0" borderId="29" xfId="0" applyFont="1" applyFill="1" applyBorder="1" applyAlignment="1">
      <alignment horizontal="left" vertical="center" wrapText="1"/>
    </xf>
    <xf numFmtId="0" fontId="0" fillId="0" borderId="15"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7" fillId="0" borderId="15" xfId="0" applyFont="1" applyFill="1" applyBorder="1" applyAlignment="1">
      <alignment horizontal="left" vertical="center" wrapText="1"/>
    </xf>
    <xf numFmtId="0" fontId="0" fillId="0" borderId="35" xfId="0" applyFill="1" applyBorder="1" applyAlignment="1">
      <alignment horizontal="left" vertical="center" wrapText="1"/>
    </xf>
    <xf numFmtId="0" fontId="6" fillId="0" borderId="35" xfId="0" applyFont="1" applyFill="1" applyBorder="1" applyAlignment="1">
      <alignment horizontal="left" vertical="center" wrapText="1"/>
    </xf>
    <xf numFmtId="0" fontId="0" fillId="0" borderId="9" xfId="0" applyFill="1" applyBorder="1" applyAlignment="1">
      <alignment horizontal="left" vertical="center" wrapText="1"/>
    </xf>
    <xf numFmtId="2" fontId="0" fillId="0" borderId="9" xfId="0" applyNumberFormat="1" applyFont="1" applyFill="1" applyBorder="1" applyAlignment="1">
      <alignment horizontal="left" vertical="center" wrapText="1"/>
    </xf>
    <xf numFmtId="0" fontId="0" fillId="0" borderId="15" xfId="0" applyBorder="1" applyAlignment="1">
      <alignment horizontal="left" vertical="center"/>
    </xf>
    <xf numFmtId="0" fontId="1" fillId="3" borderId="23" xfId="0" applyFont="1" applyFill="1" applyBorder="1" applyAlignment="1">
      <alignment horizontal="center" vertical="center"/>
    </xf>
    <xf numFmtId="0" fontId="1" fillId="3" borderId="35" xfId="0" applyFont="1" applyFill="1" applyBorder="1" applyAlignment="1">
      <alignment horizontal="center" vertical="center"/>
    </xf>
    <xf numFmtId="0" fontId="7" fillId="0" borderId="31" xfId="0" applyFont="1" applyBorder="1" applyAlignment="1">
      <alignment horizontal="center" vertical="center" wrapText="1"/>
    </xf>
    <xf numFmtId="0" fontId="6" fillId="0" borderId="2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8" borderId="5" xfId="0" applyFill="1" applyBorder="1" applyAlignment="1">
      <alignment horizontal="center" vertical="center"/>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8" borderId="26" xfId="0" applyFill="1" applyBorder="1" applyAlignment="1">
      <alignment horizontal="center" vertical="center"/>
    </xf>
    <xf numFmtId="0" fontId="6" fillId="10" borderId="11" xfId="0" applyFont="1" applyFill="1" applyBorder="1" applyAlignment="1">
      <alignment horizontal="center" vertical="center" wrapText="1"/>
    </xf>
    <xf numFmtId="0" fontId="0" fillId="9" borderId="11" xfId="0" applyFill="1" applyBorder="1" applyAlignment="1">
      <alignment horizontal="center" vertical="center"/>
    </xf>
    <xf numFmtId="0" fontId="6" fillId="8" borderId="5" xfId="0" applyFont="1" applyFill="1" applyBorder="1" applyAlignment="1">
      <alignment horizontal="center" vertical="center" wrapText="1"/>
    </xf>
    <xf numFmtId="0" fontId="0" fillId="8" borderId="23" xfId="0" applyFill="1" applyBorder="1" applyAlignment="1">
      <alignment horizontal="center" vertical="center" wrapText="1"/>
    </xf>
    <xf numFmtId="2" fontId="3" fillId="0" borderId="11" xfId="0" applyNumberFormat="1" applyFont="1" applyFill="1" applyBorder="1" applyAlignment="1">
      <alignment horizontal="center" vertical="center" wrapText="1"/>
    </xf>
    <xf numFmtId="2" fontId="3" fillId="0" borderId="29" xfId="0" applyNumberFormat="1" applyFont="1" applyFill="1" applyBorder="1" applyAlignment="1">
      <alignment horizontal="left" vertical="center" wrapText="1"/>
    </xf>
    <xf numFmtId="0" fontId="0" fillId="0" borderId="20"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0" fillId="0" borderId="31" xfId="0" applyBorder="1"/>
    <xf numFmtId="0" fontId="0" fillId="0" borderId="11" xfId="0" applyBorder="1"/>
    <xf numFmtId="0" fontId="0" fillId="0" borderId="11" xfId="0" applyBorder="1" applyAlignment="1">
      <alignment horizontal="center" vertical="center"/>
    </xf>
    <xf numFmtId="0" fontId="3" fillId="0" borderId="23" xfId="0" applyFont="1" applyFill="1" applyBorder="1" applyAlignment="1">
      <alignment horizontal="center" vertical="center"/>
    </xf>
    <xf numFmtId="0" fontId="0" fillId="0" borderId="23" xfId="0" applyFill="1" applyBorder="1" applyAlignment="1">
      <alignment horizontal="center" vertical="center" wrapText="1"/>
    </xf>
    <xf numFmtId="0" fontId="7" fillId="5" borderId="44" xfId="0" applyFont="1" applyFill="1" applyBorder="1" applyAlignment="1">
      <alignment horizontal="center" vertical="center" wrapText="1"/>
    </xf>
    <xf numFmtId="0" fontId="7" fillId="0" borderId="35" xfId="0" applyFont="1" applyFill="1" applyBorder="1" applyAlignment="1">
      <alignment horizontal="left" vertical="center" wrapText="1"/>
    </xf>
    <xf numFmtId="0" fontId="0" fillId="0" borderId="5" xfId="0" applyFill="1" applyBorder="1"/>
    <xf numFmtId="0" fontId="0" fillId="0" borderId="9" xfId="0" applyFill="1" applyBorder="1" applyAlignment="1">
      <alignment horizontal="left" vertical="center"/>
    </xf>
    <xf numFmtId="0" fontId="6" fillId="5" borderId="26" xfId="0" applyFont="1" applyFill="1" applyBorder="1" applyAlignment="1">
      <alignment horizontal="center" vertical="center" wrapText="1"/>
    </xf>
    <xf numFmtId="0" fontId="0" fillId="0" borderId="20" xfId="0" applyBorder="1" applyAlignment="1">
      <alignment horizontal="left"/>
    </xf>
    <xf numFmtId="0" fontId="0" fillId="0" borderId="0" xfId="0" applyAlignment="1">
      <alignment horizontal="center"/>
    </xf>
    <xf numFmtId="0" fontId="31" fillId="0" borderId="0" xfId="0" applyFont="1" applyAlignment="1">
      <alignment horizontal="center" vertical="center"/>
    </xf>
    <xf numFmtId="0" fontId="3" fillId="0" borderId="23" xfId="0" applyFont="1" applyFill="1" applyBorder="1" applyAlignment="1">
      <alignment horizontal="center" vertical="center" wrapText="1"/>
    </xf>
    <xf numFmtId="0" fontId="0" fillId="0" borderId="11" xfId="0"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0" fillId="0" borderId="11" xfId="0" applyFill="1" applyBorder="1" applyAlignment="1">
      <alignment horizontal="left" vertical="center"/>
    </xf>
    <xf numFmtId="0" fontId="0" fillId="0" borderId="31" xfId="0" applyFill="1" applyBorder="1" applyAlignment="1">
      <alignment horizontal="left" vertical="center" wrapText="1"/>
    </xf>
    <xf numFmtId="0" fontId="0" fillId="0" borderId="11" xfId="0" applyBorder="1" applyAlignment="1" applyProtection="1">
      <alignment horizontal="left" vertical="center" wrapText="1"/>
      <protection locked="0"/>
    </xf>
    <xf numFmtId="0" fontId="7"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25" xfId="0" applyBorder="1" applyAlignment="1">
      <alignment vertical="center" wrapText="1"/>
    </xf>
    <xf numFmtId="0" fontId="7" fillId="0" borderId="26" xfId="0" applyFont="1" applyBorder="1" applyAlignment="1">
      <alignment horizontal="center" vertical="center" wrapText="1"/>
    </xf>
    <xf numFmtId="0" fontId="32" fillId="0" borderId="0" xfId="0" applyFont="1" applyFill="1" applyBorder="1" applyAlignment="1">
      <alignment vertical="center"/>
    </xf>
    <xf numFmtId="0" fontId="33" fillId="0" borderId="0" xfId="0" applyFont="1"/>
    <xf numFmtId="0" fontId="0" fillId="0" borderId="23" xfId="0" applyFill="1" applyBorder="1" applyAlignment="1">
      <alignment horizontal="left" vertical="center" wrapText="1"/>
    </xf>
    <xf numFmtId="0" fontId="0" fillId="0" borderId="23" xfId="0" applyBorder="1" applyAlignment="1" applyProtection="1">
      <alignment horizontal="left" vertical="center" wrapText="1"/>
      <protection locked="0"/>
    </xf>
    <xf numFmtId="0" fontId="0" fillId="0" borderId="31" xfId="0" applyFill="1" applyBorder="1" applyAlignment="1" applyProtection="1">
      <alignment horizontal="center" vertical="center" wrapText="1"/>
      <protection locked="0"/>
    </xf>
    <xf numFmtId="0" fontId="6" fillId="0" borderId="26" xfId="0" applyFont="1" applyFill="1" applyBorder="1" applyAlignment="1">
      <alignment horizontal="center" vertical="center" wrapText="1"/>
    </xf>
    <xf numFmtId="0" fontId="6" fillId="0" borderId="44"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0" fillId="0" borderId="44"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7" fillId="0" borderId="12"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9" xfId="0"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12" xfId="0" applyFill="1" applyBorder="1" applyAlignment="1">
      <alignment horizontal="left" vertical="center" wrapText="1"/>
    </xf>
    <xf numFmtId="0" fontId="0" fillId="8" borderId="10" xfId="0" applyFill="1" applyBorder="1" applyAlignment="1">
      <alignment vertical="center" wrapText="1"/>
    </xf>
    <xf numFmtId="0" fontId="0" fillId="8" borderId="4" xfId="0" applyFill="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0"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protection locked="0"/>
    </xf>
    <xf numFmtId="0" fontId="0" fillId="0" borderId="0" xfId="0" applyFill="1" applyBorder="1" applyAlignment="1">
      <alignment horizontal="left" vertical="center" wrapText="1"/>
    </xf>
    <xf numFmtId="9" fontId="0" fillId="0" borderId="0" xfId="0" applyNumberFormat="1" applyBorder="1"/>
    <xf numFmtId="0" fontId="25" fillId="0" borderId="0" xfId="0" applyFont="1" applyFill="1" applyBorder="1" applyAlignment="1">
      <alignment horizontal="center" vertical="center" wrapText="1"/>
    </xf>
    <xf numFmtId="2" fontId="0" fillId="0" borderId="11" xfId="0" applyNumberFormat="1" applyFont="1" applyFill="1" applyBorder="1" applyAlignment="1">
      <alignment horizontal="center" vertical="center" wrapText="1"/>
    </xf>
    <xf numFmtId="0" fontId="0" fillId="8" borderId="5" xfId="0" applyFill="1" applyBorder="1" applyAlignment="1">
      <alignment horizontal="center" vertical="center" wrapText="1"/>
    </xf>
    <xf numFmtId="0" fontId="0" fillId="8" borderId="5" xfId="0" applyFill="1" applyBorder="1" applyAlignment="1">
      <alignment horizontal="left" vertical="center" wrapText="1"/>
    </xf>
    <xf numFmtId="0" fontId="3" fillId="8" borderId="11" xfId="0" applyFont="1" applyFill="1" applyBorder="1" applyAlignment="1" applyProtection="1">
      <alignment horizontal="center" vertical="center" wrapText="1"/>
      <protection locked="0"/>
    </xf>
    <xf numFmtId="0" fontId="3" fillId="8" borderId="11" xfId="0" applyFont="1" applyFill="1" applyBorder="1" applyAlignment="1">
      <alignment horizontal="center" vertical="center"/>
    </xf>
    <xf numFmtId="0" fontId="0" fillId="0" borderId="11" xfId="0" applyFont="1" applyBorder="1" applyAlignment="1">
      <alignment horizontal="center" vertical="center" wrapText="1"/>
    </xf>
    <xf numFmtId="0" fontId="7" fillId="8" borderId="11" xfId="0" applyFont="1" applyFill="1" applyBorder="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49" fontId="0" fillId="0" borderId="11" xfId="0" applyNumberFormat="1" applyFill="1" applyBorder="1" applyAlignment="1">
      <alignment horizontal="left" vertical="center" wrapText="1"/>
    </xf>
    <xf numFmtId="0" fontId="6" fillId="0" borderId="35" xfId="0" applyFont="1" applyFill="1" applyBorder="1" applyAlignment="1">
      <alignment horizontal="left" vertical="center" wrapText="1"/>
    </xf>
    <xf numFmtId="0" fontId="0" fillId="0" borderId="11" xfId="0" applyNumberFormat="1" applyFill="1" applyBorder="1" applyAlignment="1">
      <alignment horizontal="center" vertical="center" wrapText="1"/>
    </xf>
    <xf numFmtId="0" fontId="0" fillId="0" borderId="11" xfId="0" applyNumberForma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26" xfId="0" applyBorder="1" applyAlignment="1">
      <alignment horizontal="center" vertical="center" wrapText="1"/>
    </xf>
    <xf numFmtId="0" fontId="0" fillId="0" borderId="0" xfId="0" applyBorder="1"/>
    <xf numFmtId="0" fontId="1" fillId="3" borderId="11"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35" xfId="0" applyBorder="1" applyAlignment="1" applyProtection="1">
      <alignment horizontal="left" vertical="center" wrapText="1"/>
      <protection locked="0"/>
    </xf>
    <xf numFmtId="0" fontId="6" fillId="0" borderId="31" xfId="0" applyFont="1" applyFill="1" applyBorder="1" applyAlignment="1">
      <alignment horizontal="left" vertical="center" wrapText="1"/>
    </xf>
    <xf numFmtId="0" fontId="3" fillId="8" borderId="26" xfId="0" applyFont="1" applyFill="1" applyBorder="1" applyAlignment="1">
      <alignment horizontal="center" vertical="center" wrapText="1"/>
    </xf>
    <xf numFmtId="0" fontId="0" fillId="8" borderId="26" xfId="0" applyFill="1" applyBorder="1" applyAlignment="1">
      <alignment horizontal="center" vertical="center" wrapText="1"/>
    </xf>
    <xf numFmtId="2" fontId="0" fillId="0" borderId="26" xfId="0" applyNumberFormat="1" applyFont="1" applyFill="1" applyBorder="1" applyAlignment="1">
      <alignment horizontal="center" vertical="center" wrapText="1"/>
    </xf>
    <xf numFmtId="0" fontId="0" fillId="8" borderId="25" xfId="0" applyFill="1" applyBorder="1" applyAlignment="1">
      <alignment vertical="center" wrapText="1"/>
    </xf>
    <xf numFmtId="2" fontId="0" fillId="0" borderId="26" xfId="0" applyNumberFormat="1" applyFont="1" applyFill="1" applyBorder="1" applyAlignment="1">
      <alignment horizontal="left" vertical="center" wrapText="1"/>
    </xf>
    <xf numFmtId="2" fontId="0" fillId="0" borderId="27" xfId="0" applyNumberFormat="1" applyFont="1" applyFill="1" applyBorder="1" applyAlignment="1">
      <alignment horizontal="left" vertical="center" wrapText="1"/>
    </xf>
    <xf numFmtId="0" fontId="0" fillId="0" borderId="31"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6" fillId="0" borderId="19" xfId="0" applyFont="1" applyFill="1" applyBorder="1" applyAlignment="1">
      <alignment horizontal="left" vertical="center" wrapText="1"/>
    </xf>
    <xf numFmtId="0" fontId="0" fillId="8" borderId="30" xfId="0" applyFill="1" applyBorder="1" applyAlignment="1">
      <alignment vertical="center" wrapText="1"/>
    </xf>
    <xf numFmtId="0" fontId="3" fillId="8" borderId="31" xfId="0" applyFont="1" applyFill="1" applyBorder="1" applyAlignment="1">
      <alignment horizontal="center" vertical="center" wrapText="1"/>
    </xf>
    <xf numFmtId="0" fontId="0" fillId="0" borderId="0" xfId="0" applyFill="1" applyBorder="1" applyAlignment="1" applyProtection="1">
      <alignment horizontal="center" vertical="center" wrapText="1"/>
      <protection locked="0"/>
    </xf>
    <xf numFmtId="0" fontId="0" fillId="0" borderId="0" xfId="0" applyBorder="1" applyAlignment="1" applyProtection="1">
      <alignment horizontal="left" vertical="center" wrapText="1"/>
      <protection locked="0"/>
    </xf>
    <xf numFmtId="0" fontId="0" fillId="0" borderId="0" xfId="0" applyFont="1" applyFill="1" applyBorder="1" applyAlignment="1">
      <alignment vertical="center" wrapText="1"/>
    </xf>
    <xf numFmtId="0" fontId="0" fillId="0" borderId="0" xfId="0" applyFill="1" applyBorder="1" applyAlignment="1">
      <alignment horizontal="left" vertical="center"/>
    </xf>
    <xf numFmtId="0" fontId="3" fillId="0" borderId="14"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14" xfId="0" applyFill="1" applyBorder="1" applyAlignment="1">
      <alignment horizontal="left" vertical="center"/>
    </xf>
    <xf numFmtId="0" fontId="0" fillId="0" borderId="18" xfId="0" applyFill="1" applyBorder="1" applyAlignment="1">
      <alignment horizontal="left" vertical="center" wrapText="1"/>
    </xf>
    <xf numFmtId="0" fontId="0" fillId="0" borderId="10" xfId="0" applyBorder="1" applyAlignment="1">
      <alignment vertical="center"/>
    </xf>
    <xf numFmtId="9" fontId="0" fillId="0" borderId="25" xfId="0" applyNumberFormat="1" applyBorder="1" applyAlignment="1">
      <alignment horizontal="right" vertical="center"/>
    </xf>
    <xf numFmtId="9" fontId="0" fillId="0" borderId="26" xfId="0" applyNumberFormat="1" applyBorder="1" applyAlignment="1">
      <alignment horizontal="right" vertical="center"/>
    </xf>
    <xf numFmtId="9" fontId="0" fillId="0" borderId="29" xfId="0" applyNumberFormat="1" applyBorder="1" applyAlignment="1">
      <alignment horizontal="right" vertical="center"/>
    </xf>
    <xf numFmtId="9" fontId="0" fillId="0" borderId="10" xfId="0" applyNumberFormat="1" applyBorder="1" applyAlignment="1">
      <alignment horizontal="right" vertical="center"/>
    </xf>
    <xf numFmtId="9" fontId="0" fillId="0" borderId="11" xfId="0" applyNumberFormat="1" applyBorder="1" applyAlignment="1">
      <alignment horizontal="right" vertical="center"/>
    </xf>
    <xf numFmtId="9" fontId="0" fillId="0" borderId="15" xfId="0" applyNumberFormat="1" applyBorder="1" applyAlignment="1">
      <alignment horizontal="right" vertical="center"/>
    </xf>
    <xf numFmtId="9" fontId="0" fillId="0" borderId="30" xfId="0" applyNumberFormat="1" applyBorder="1" applyAlignment="1">
      <alignment horizontal="right" vertical="center"/>
    </xf>
    <xf numFmtId="9" fontId="0" fillId="0" borderId="31" xfId="0" applyNumberFormat="1" applyBorder="1" applyAlignment="1">
      <alignment horizontal="right" vertical="center"/>
    </xf>
    <xf numFmtId="9" fontId="0" fillId="0" borderId="20" xfId="0" applyNumberFormat="1" applyBorder="1" applyAlignment="1">
      <alignment horizontal="right" vertical="center"/>
    </xf>
    <xf numFmtId="9" fontId="0" fillId="0" borderId="43" xfId="0" applyNumberFormat="1" applyBorder="1" applyAlignment="1">
      <alignment horizontal="right" vertical="center"/>
    </xf>
    <xf numFmtId="9" fontId="0" fillId="0" borderId="14" xfId="0" applyNumberFormat="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right" vertical="center"/>
    </xf>
    <xf numFmtId="9" fontId="0" fillId="0" borderId="18" xfId="0" applyNumberFormat="1" applyBorder="1" applyAlignment="1">
      <alignment horizontal="right"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43" xfId="0" applyFont="1" applyFill="1" applyBorder="1" applyAlignment="1">
      <alignment horizontal="center" vertical="center"/>
    </xf>
    <xf numFmtId="0" fontId="0" fillId="0" borderId="30" xfId="0" applyBorder="1" applyAlignment="1">
      <alignment vertical="center"/>
    </xf>
    <xf numFmtId="9" fontId="0" fillId="0" borderId="27" xfId="0" applyNumberFormat="1" applyBorder="1" applyAlignment="1">
      <alignment horizontal="right" vertical="center"/>
    </xf>
    <xf numFmtId="9" fontId="0" fillId="0" borderId="12" xfId="0" applyNumberFormat="1" applyBorder="1" applyAlignment="1">
      <alignment horizontal="right" vertical="center"/>
    </xf>
    <xf numFmtId="9" fontId="0" fillId="0" borderId="19" xfId="0" applyNumberFormat="1"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20" xfId="0" applyBorder="1" applyAlignment="1">
      <alignment horizontal="right" vertical="center"/>
    </xf>
    <xf numFmtId="0" fontId="1" fillId="3" borderId="30" xfId="0" applyFont="1" applyFill="1" applyBorder="1" applyAlignment="1">
      <alignment horizontal="center" vertical="center"/>
    </xf>
    <xf numFmtId="9" fontId="0" fillId="0" borderId="25" xfId="0" applyNumberFormat="1" applyBorder="1" applyAlignment="1">
      <alignment horizontal="right" vertical="center" wrapText="1"/>
    </xf>
    <xf numFmtId="9" fontId="0" fillId="0" borderId="26" xfId="0" applyNumberFormat="1" applyBorder="1" applyAlignment="1">
      <alignment horizontal="right" vertical="center" wrapText="1"/>
    </xf>
    <xf numFmtId="9" fontId="0" fillId="0" borderId="29" xfId="0" applyNumberFormat="1" applyBorder="1" applyAlignment="1">
      <alignment horizontal="right" vertical="center" wrapText="1"/>
    </xf>
    <xf numFmtId="9" fontId="0" fillId="0" borderId="4" xfId="0" applyNumberFormat="1" applyBorder="1" applyAlignment="1">
      <alignment horizontal="right" vertical="center" wrapText="1"/>
    </xf>
    <xf numFmtId="9" fontId="0" fillId="0" borderId="5" xfId="0" applyNumberFormat="1" applyBorder="1" applyAlignment="1">
      <alignment horizontal="right" vertical="center" wrapText="1"/>
    </xf>
    <xf numFmtId="9" fontId="0" fillId="0" borderId="9" xfId="0" applyNumberFormat="1" applyBorder="1" applyAlignment="1">
      <alignment horizontal="right" vertical="center" wrapText="1"/>
    </xf>
    <xf numFmtId="9" fontId="0" fillId="0" borderId="10" xfId="0" applyNumberFormat="1" applyBorder="1" applyAlignment="1">
      <alignment horizontal="right" vertical="center" wrapText="1"/>
    </xf>
    <xf numFmtId="9" fontId="0" fillId="0" borderId="11" xfId="0" applyNumberFormat="1" applyBorder="1" applyAlignment="1">
      <alignment horizontal="right" vertical="center" wrapText="1"/>
    </xf>
    <xf numFmtId="9" fontId="0" fillId="0" borderId="15" xfId="0" applyNumberFormat="1" applyBorder="1" applyAlignment="1">
      <alignment horizontal="right" vertical="center" wrapText="1"/>
    </xf>
    <xf numFmtId="9" fontId="0" fillId="0" borderId="30" xfId="0" applyNumberFormat="1" applyBorder="1" applyAlignment="1">
      <alignment horizontal="right" vertical="center" wrapText="1"/>
    </xf>
    <xf numFmtId="9" fontId="0" fillId="0" borderId="31" xfId="0" applyNumberFormat="1" applyBorder="1" applyAlignment="1">
      <alignment horizontal="right" vertical="center" wrapText="1"/>
    </xf>
    <xf numFmtId="9" fontId="0" fillId="0" borderId="20" xfId="0" applyNumberFormat="1" applyBorder="1" applyAlignment="1">
      <alignment horizontal="right" vertical="center" wrapText="1"/>
    </xf>
    <xf numFmtId="0" fontId="2" fillId="2" borderId="59" xfId="0" applyFont="1" applyFill="1" applyBorder="1" applyAlignment="1">
      <alignment horizontal="left" vertical="center"/>
    </xf>
    <xf numFmtId="0" fontId="0" fillId="11" borderId="0" xfId="0" applyFill="1"/>
    <xf numFmtId="0" fontId="0" fillId="0" borderId="49" xfId="0" applyBorder="1" applyAlignment="1">
      <alignment horizontal="left" vertical="top" wrapText="1"/>
    </xf>
    <xf numFmtId="0" fontId="0" fillId="0" borderId="10" xfId="0" applyFill="1" applyBorder="1" applyAlignment="1">
      <alignment vertical="center"/>
    </xf>
    <xf numFmtId="0" fontId="0" fillId="8" borderId="10" xfId="0" applyFill="1" applyBorder="1" applyAlignment="1">
      <alignment vertical="center"/>
    </xf>
    <xf numFmtId="0" fontId="33" fillId="0" borderId="0" xfId="0" applyFont="1" applyAlignment="1">
      <alignment vertical="center" wrapText="1"/>
    </xf>
    <xf numFmtId="0" fontId="0" fillId="0" borderId="0" xfId="0" applyBorder="1" applyAlignment="1">
      <alignment vertical="center" wrapText="1"/>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9"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2" xfId="0" applyFont="1" applyBorder="1" applyAlignment="1" applyProtection="1">
      <alignment horizontal="center" vertical="center" wrapText="1"/>
      <protection locked="0"/>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left" vertical="center" wrapText="1"/>
      <protection locked="0"/>
    </xf>
    <xf numFmtId="0" fontId="14" fillId="0" borderId="31"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14" fillId="0" borderId="20" xfId="0" applyFont="1" applyFill="1" applyBorder="1" applyAlignment="1" applyProtection="1">
      <alignment horizontal="left" vertical="center" wrapText="1"/>
      <protection locked="0"/>
    </xf>
    <xf numFmtId="0" fontId="0" fillId="0" borderId="23" xfId="0" applyBorder="1" applyAlignment="1">
      <alignment horizontal="center" wrapText="1"/>
    </xf>
    <xf numFmtId="0" fontId="0" fillId="0" borderId="5" xfId="0"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xf>
    <xf numFmtId="0" fontId="0" fillId="0" borderId="27" xfId="0" applyBorder="1"/>
    <xf numFmtId="0" fontId="0" fillId="0" borderId="28" xfId="0" applyBorder="1"/>
    <xf numFmtId="0" fontId="0" fillId="0" borderId="43" xfId="0" applyBorder="1"/>
    <xf numFmtId="0" fontId="0" fillId="0" borderId="12" xfId="0" applyBorder="1"/>
    <xf numFmtId="0" fontId="0" fillId="0" borderId="13" xfId="0" applyBorder="1"/>
    <xf numFmtId="0" fontId="0" fillId="0" borderId="14" xfId="0" applyBorder="1"/>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2" xfId="0" applyFont="1" applyFill="1" applyBorder="1" applyAlignment="1">
      <alignment horizontal="center" vertical="top" wrapText="1"/>
    </xf>
    <xf numFmtId="0" fontId="1" fillId="3" borderId="13" xfId="0" applyFont="1" applyFill="1" applyBorder="1" applyAlignment="1">
      <alignment horizontal="center"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3"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6" xfId="0" applyBorder="1"/>
    <xf numFmtId="0" fontId="0" fillId="0" borderId="11" xfId="0" applyBorder="1"/>
    <xf numFmtId="0" fontId="2" fillId="4" borderId="41"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2" xfId="0" applyFont="1" applyFill="1" applyBorder="1" applyAlignment="1">
      <alignment horizontal="center" vertical="center"/>
    </xf>
    <xf numFmtId="0" fontId="1" fillId="3" borderId="14" xfId="0" applyFont="1" applyFill="1" applyBorder="1" applyAlignment="1">
      <alignment horizontal="center" vertical="top" wrapText="1"/>
    </xf>
    <xf numFmtId="0" fontId="0" fillId="0" borderId="19" xfId="0" applyBorder="1"/>
    <xf numFmtId="0" fontId="0" fillId="0" borderId="17" xfId="0" applyBorder="1"/>
    <xf numFmtId="0" fontId="0" fillId="0" borderId="18" xfId="0" applyBorder="1"/>
    <xf numFmtId="0" fontId="0" fillId="0" borderId="11" xfId="0" applyBorder="1" applyAlignment="1">
      <alignment horizontal="center" vertical="center" wrapText="1"/>
    </xf>
    <xf numFmtId="0" fontId="0" fillId="0" borderId="31" xfId="0" applyBorder="1"/>
    <xf numFmtId="0" fontId="0" fillId="0" borderId="11" xfId="0" applyBorder="1" applyAlignment="1">
      <alignment horizontal="center" vertical="center"/>
    </xf>
    <xf numFmtId="0" fontId="0" fillId="0" borderId="26" xfId="0"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31" xfId="0" applyBorder="1" applyAlignment="1">
      <alignment horizontal="center"/>
    </xf>
    <xf numFmtId="0" fontId="0" fillId="0" borderId="0" xfId="0" applyBorder="1"/>
    <xf numFmtId="0" fontId="0" fillId="0" borderId="26" xfId="0" applyBorder="1" applyAlignment="1">
      <alignment horizontal="center"/>
    </xf>
    <xf numFmtId="0" fontId="1" fillId="3" borderId="11" xfId="0" applyFont="1" applyFill="1" applyBorder="1" applyAlignment="1">
      <alignment horizontal="center" vertical="top" wrapText="1"/>
    </xf>
    <xf numFmtId="0" fontId="14" fillId="0" borderId="11" xfId="0" applyFont="1" applyBorder="1" applyAlignment="1" applyProtection="1">
      <alignment horizontal="center" vertical="top" wrapText="1"/>
      <protection locked="0"/>
    </xf>
    <xf numFmtId="0" fontId="14" fillId="0" borderId="15" xfId="0" applyFont="1" applyBorder="1" applyAlignment="1" applyProtection="1">
      <alignment horizontal="center" vertical="top" wrapText="1"/>
      <protection locked="0"/>
    </xf>
    <xf numFmtId="0" fontId="14" fillId="0" borderId="31" xfId="0" applyFont="1" applyBorder="1" applyAlignment="1" applyProtection="1">
      <alignment horizontal="center" vertical="top" wrapText="1"/>
      <protection locked="0"/>
    </xf>
    <xf numFmtId="0" fontId="14" fillId="0" borderId="20" xfId="0" applyFont="1" applyBorder="1" applyAlignment="1" applyProtection="1">
      <alignment horizontal="center" vertical="top"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0" fillId="0" borderId="12" xfId="0" applyNumberFormat="1" applyBorder="1" applyAlignment="1">
      <alignment horizontal="center" vertical="center" wrapText="1"/>
    </xf>
    <xf numFmtId="49" fontId="0" fillId="0" borderId="13" xfId="0" applyNumberFormat="1" applyBorder="1" applyAlignment="1">
      <alignment horizontal="center" vertical="center" wrapText="1"/>
    </xf>
    <xf numFmtId="49" fontId="0" fillId="0" borderId="14" xfId="0" applyNumberFormat="1" applyBorder="1" applyAlignment="1">
      <alignment horizontal="center" vertical="center" wrapText="1"/>
    </xf>
    <xf numFmtId="0" fontId="0" fillId="0" borderId="44" xfId="0" applyBorder="1" applyAlignment="1">
      <alignment horizontal="center" vertical="center" wrapText="1"/>
    </xf>
    <xf numFmtId="0" fontId="0" fillId="0" borderId="24" xfId="0" applyBorder="1" applyAlignment="1">
      <alignment horizontal="center" vertical="center" wrapText="1"/>
    </xf>
    <xf numFmtId="0" fontId="0" fillId="0" borderId="39" xfId="0" applyBorder="1" applyAlignment="1">
      <alignment horizontal="center" vertical="center" wrapText="1"/>
    </xf>
    <xf numFmtId="0" fontId="0" fillId="0" borderId="31" xfId="0"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1" fillId="3" borderId="31" xfId="0" applyFont="1" applyFill="1" applyBorder="1" applyAlignment="1">
      <alignment horizontal="center" vertical="center" wrapText="1"/>
    </xf>
    <xf numFmtId="0" fontId="31" fillId="0" borderId="51" xfId="0" applyFont="1" applyFill="1" applyBorder="1" applyAlignment="1">
      <alignment horizontal="center" vertical="center" wrapText="1"/>
    </xf>
    <xf numFmtId="0" fontId="31" fillId="0" borderId="51" xfId="0" applyFont="1" applyBorder="1" applyAlignment="1">
      <alignment horizontal="center" vertical="center"/>
    </xf>
    <xf numFmtId="0" fontId="31" fillId="0" borderId="51" xfId="0" applyFont="1" applyBorder="1" applyAlignment="1">
      <alignment horizontal="center" vertical="center" wrapText="1"/>
    </xf>
    <xf numFmtId="0" fontId="0" fillId="0" borderId="0" xfId="0" applyFont="1" applyFill="1" applyBorder="1" applyAlignment="1">
      <alignment horizontal="left" vertical="center" wrapText="1"/>
    </xf>
    <xf numFmtId="0" fontId="30" fillId="2" borderId="25"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29" xfId="0" applyFont="1" applyFill="1" applyBorder="1" applyAlignment="1">
      <alignment horizontal="center" vertical="center"/>
    </xf>
    <xf numFmtId="0" fontId="14" fillId="0" borderId="35" xfId="0" applyFont="1" applyBorder="1" applyAlignment="1" applyProtection="1">
      <alignment horizontal="center" vertical="top" wrapText="1"/>
      <protection locked="0"/>
    </xf>
    <xf numFmtId="0" fontId="14" fillId="0" borderId="50" xfId="0" applyFont="1" applyBorder="1" applyAlignment="1" applyProtection="1">
      <alignment horizontal="center" vertical="top" wrapText="1"/>
      <protection locked="0"/>
    </xf>
    <xf numFmtId="0" fontId="14" fillId="0" borderId="45" xfId="0" applyFont="1" applyBorder="1" applyAlignment="1" applyProtection="1">
      <alignment horizontal="center" vertical="top" wrapText="1"/>
      <protection locked="0"/>
    </xf>
    <xf numFmtId="0" fontId="30" fillId="4" borderId="25" xfId="0" applyFont="1" applyFill="1" applyBorder="1" applyAlignment="1">
      <alignment horizontal="center" vertical="center"/>
    </xf>
    <xf numFmtId="0" fontId="30" fillId="4" borderId="26" xfId="0" applyFont="1" applyFill="1" applyBorder="1" applyAlignment="1">
      <alignment horizontal="center" vertical="center"/>
    </xf>
    <xf numFmtId="0" fontId="30" fillId="4" borderId="29"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2" fillId="5" borderId="25" xfId="0" applyFont="1" applyFill="1" applyBorder="1" applyAlignment="1">
      <alignment horizontal="center"/>
    </xf>
    <xf numFmtId="0" fontId="2" fillId="5" borderId="26" xfId="0" applyFont="1" applyFill="1" applyBorder="1" applyAlignment="1">
      <alignment horizontal="center"/>
    </xf>
    <xf numFmtId="0" fontId="2" fillId="5" borderId="29" xfId="0" applyFont="1" applyFill="1" applyBorder="1" applyAlignment="1">
      <alignment horizont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5"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5" xfId="0" applyBorder="1" applyAlignment="1">
      <alignment horizontal="center" vertical="top" wrapText="1"/>
    </xf>
    <xf numFmtId="0" fontId="1" fillId="0" borderId="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46" xfId="0" applyFill="1" applyBorder="1" applyAlignment="1">
      <alignment horizontal="center" vertical="center"/>
    </xf>
    <xf numFmtId="0" fontId="30" fillId="2" borderId="32"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3"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6" xfId="0" applyFont="1" applyFill="1" applyBorder="1" applyAlignment="1">
      <alignment horizontal="center" vertical="center"/>
    </xf>
    <xf numFmtId="0" fontId="1" fillId="3" borderId="29" xfId="0" applyFont="1" applyFill="1" applyBorder="1" applyAlignment="1">
      <alignment horizontal="center" vertical="center"/>
    </xf>
    <xf numFmtId="0" fontId="32" fillId="4" borderId="54" xfId="0" applyFont="1" applyFill="1" applyBorder="1" applyAlignment="1">
      <alignment horizontal="center" vertical="center"/>
    </xf>
    <xf numFmtId="0" fontId="32" fillId="4" borderId="52" xfId="0" applyFont="1" applyFill="1" applyBorder="1" applyAlignment="1">
      <alignment horizontal="center" vertical="center"/>
    </xf>
    <xf numFmtId="0" fontId="32" fillId="4" borderId="55" xfId="0" applyFont="1" applyFill="1" applyBorder="1" applyAlignment="1">
      <alignment horizontal="center" vertical="center"/>
    </xf>
    <xf numFmtId="0" fontId="32" fillId="4" borderId="45"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32" fillId="4" borderId="25" xfId="0" applyFont="1" applyFill="1" applyBorder="1" applyAlignment="1">
      <alignment horizontal="center" vertical="center"/>
    </xf>
    <xf numFmtId="0" fontId="32" fillId="4" borderId="26" xfId="0" applyFont="1" applyFill="1" applyBorder="1" applyAlignment="1">
      <alignment horizontal="center" vertical="center"/>
    </xf>
    <xf numFmtId="0" fontId="32" fillId="4" borderId="27" xfId="0" applyFont="1" applyFill="1" applyBorder="1" applyAlignment="1">
      <alignment horizontal="center" vertical="center"/>
    </xf>
    <xf numFmtId="0" fontId="32" fillId="4" borderId="29" xfId="0" applyFont="1" applyFill="1" applyBorder="1" applyAlignment="1">
      <alignment horizontal="center" vertical="center"/>
    </xf>
    <xf numFmtId="0" fontId="0" fillId="0" borderId="35" xfId="0" applyBorder="1" applyAlignment="1">
      <alignment horizontal="left" vertical="center"/>
    </xf>
    <xf numFmtId="0" fontId="0" fillId="0" borderId="50" xfId="0" applyBorder="1" applyAlignment="1">
      <alignment horizontal="left" vertical="center"/>
    </xf>
    <xf numFmtId="0" fontId="0" fillId="0" borderId="9" xfId="0" applyBorder="1" applyAlignment="1">
      <alignment horizontal="left" vertical="center"/>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35"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32" fillId="4" borderId="32" xfId="0" applyFont="1" applyFill="1" applyBorder="1" applyAlignment="1">
      <alignment horizontal="center" vertical="center"/>
    </xf>
    <xf numFmtId="0" fontId="32" fillId="4" borderId="28" xfId="0" applyFont="1" applyFill="1" applyBorder="1" applyAlignment="1">
      <alignment horizontal="center" vertical="center"/>
    </xf>
    <xf numFmtId="0" fontId="32" fillId="4" borderId="33" xfId="0" applyFont="1" applyFill="1" applyBorder="1" applyAlignment="1">
      <alignment horizontal="center" vertical="center"/>
    </xf>
    <xf numFmtId="0" fontId="1" fillId="0" borderId="47"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0" fillId="0" borderId="48" xfId="0" applyFill="1" applyBorder="1" applyAlignment="1">
      <alignment horizontal="center" vertical="center" wrapText="1"/>
    </xf>
    <xf numFmtId="0" fontId="0" fillId="0" borderId="49" xfId="0"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4" fillId="0" borderId="11" xfId="0" applyFont="1" applyBorder="1" applyAlignment="1" applyProtection="1">
      <alignment horizontal="center" vertical="center" wrapText="1"/>
      <protection locked="0"/>
    </xf>
    <xf numFmtId="0" fontId="2" fillId="5" borderId="56"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58" xfId="0" applyFont="1" applyFill="1" applyBorder="1" applyAlignment="1">
      <alignment horizontal="center" vertical="center"/>
    </xf>
    <xf numFmtId="0" fontId="14" fillId="0" borderId="15" xfId="0" applyFont="1" applyBorder="1" applyAlignment="1" applyProtection="1">
      <alignment horizontal="center" vertical="center" wrapText="1"/>
      <protection locked="0"/>
    </xf>
    <xf numFmtId="0" fontId="1" fillId="3" borderId="52" xfId="0" applyFont="1" applyFill="1" applyBorder="1" applyAlignment="1">
      <alignment horizontal="center" vertical="center" wrapText="1"/>
    </xf>
    <xf numFmtId="2" fontId="0" fillId="8" borderId="26" xfId="0" applyNumberFormat="1" applyFont="1" applyFill="1" applyBorder="1" applyAlignment="1">
      <alignment horizontal="center" vertical="center" wrapText="1"/>
    </xf>
    <xf numFmtId="2" fontId="0" fillId="8" borderId="26" xfId="0" applyNumberFormat="1" applyFont="1" applyFill="1" applyBorder="1" applyAlignment="1">
      <alignment horizontal="left" vertical="center" wrapText="1"/>
    </xf>
    <xf numFmtId="0" fontId="0" fillId="8" borderId="43" xfId="0" applyFill="1" applyBorder="1" applyAlignment="1">
      <alignment horizontal="left" vertical="center" wrapText="1"/>
    </xf>
    <xf numFmtId="2" fontId="0" fillId="8" borderId="29" xfId="0" applyNumberFormat="1" applyFont="1" applyFill="1" applyBorder="1" applyAlignment="1">
      <alignment horizontal="left" vertical="center" wrapText="1"/>
    </xf>
    <xf numFmtId="0" fontId="0" fillId="8" borderId="11" xfId="0" applyFont="1" applyFill="1" applyBorder="1" applyAlignment="1">
      <alignment horizontal="center" vertical="center" wrapText="1"/>
    </xf>
    <xf numFmtId="0" fontId="0" fillId="8" borderId="11" xfId="0" applyFont="1" applyFill="1" applyBorder="1" applyAlignment="1">
      <alignment horizontal="left" vertical="center" wrapText="1"/>
    </xf>
    <xf numFmtId="0" fontId="3" fillId="8" borderId="14"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0" fillId="8" borderId="14" xfId="0" applyFill="1" applyBorder="1" applyAlignment="1">
      <alignment horizontal="left" vertical="center" wrapText="1"/>
    </xf>
    <xf numFmtId="0" fontId="0" fillId="8" borderId="15" xfId="0" applyFill="1" applyBorder="1" applyAlignment="1">
      <alignment horizontal="left" vertical="center"/>
    </xf>
    <xf numFmtId="0" fontId="0" fillId="8" borderId="15" xfId="0" applyFill="1" applyBorder="1" applyAlignment="1">
      <alignment horizontal="left" vertical="center" wrapText="1"/>
    </xf>
    <xf numFmtId="0" fontId="0" fillId="8" borderId="11" xfId="0" applyFill="1" applyBorder="1" applyAlignment="1">
      <alignment horizontal="left" vertical="center" wrapText="1"/>
    </xf>
    <xf numFmtId="0" fontId="0" fillId="8" borderId="9" xfId="0" applyFill="1" applyBorder="1" applyAlignment="1">
      <alignment horizontal="left" vertical="center" wrapText="1"/>
    </xf>
    <xf numFmtId="2" fontId="0" fillId="8" borderId="27" xfId="0" applyNumberFormat="1" applyFont="1" applyFill="1" applyBorder="1" applyAlignment="1">
      <alignment horizontal="left" vertical="center" wrapText="1"/>
    </xf>
    <xf numFmtId="0" fontId="3" fillId="8" borderId="12" xfId="0" applyFont="1" applyFill="1" applyBorder="1" applyAlignment="1">
      <alignment horizontal="left" vertical="center" wrapText="1"/>
    </xf>
    <xf numFmtId="0" fontId="0" fillId="8" borderId="12"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12" xfId="0" applyFill="1" applyBorder="1" applyAlignment="1">
      <alignment horizontal="left" vertical="center" wrapText="1"/>
    </xf>
    <xf numFmtId="0" fontId="6" fillId="8" borderId="11"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5" xfId="0" applyFont="1" applyFill="1" applyBorder="1" applyAlignment="1">
      <alignment horizontal="left" vertical="center" wrapText="1"/>
    </xf>
  </cellXfs>
  <cellStyles count="2">
    <cellStyle name="Normal" xfId="0" builtinId="0"/>
    <cellStyle name="Percent" xfId="1" builtinId="5"/>
  </cellStyles>
  <dxfs count="96">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204107</xdr:colOff>
      <xdr:row>1</xdr:row>
      <xdr:rowOff>108857</xdr:rowOff>
    </xdr:from>
    <xdr:to>
      <xdr:col>16</xdr:col>
      <xdr:colOff>744220</xdr:colOff>
      <xdr:row>5</xdr:row>
      <xdr:rowOff>255406</xdr:rowOff>
    </xdr:to>
    <xdr:pic>
      <xdr:nvPicPr>
        <xdr:cNvPr id="2" name="Grafik 1" descr="BASTA-logo_black-text.jpg (2127×1324)">
          <a:extLst>
            <a:ext uri="{FF2B5EF4-FFF2-40B4-BE49-F238E27FC236}">
              <a16:creationId xmlns:a16="http://schemas.microsoft.com/office/drawing/2014/main" id="{D0A078A2-D5DB-4FAF-B367-4B0A1DE855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86571" y="353786"/>
          <a:ext cx="2165350" cy="1335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25A4-2C4E-43B8-B748-61AF911854A3}">
  <dimension ref="B1:BL127"/>
  <sheetViews>
    <sheetView zoomScale="70" zoomScaleNormal="70" workbookViewId="0">
      <selection activeCell="Q8" sqref="Q8:AB8"/>
    </sheetView>
  </sheetViews>
  <sheetFormatPr defaultColWidth="8.86328125" defaultRowHeight="14.25" x14ac:dyDescent="0.45"/>
  <cols>
    <col min="1" max="1" width="3" customWidth="1"/>
    <col min="2" max="2" width="19.19921875" style="130" customWidth="1"/>
    <col min="5" max="5" width="14.1328125" customWidth="1"/>
    <col min="6" max="41" width="7.796875" customWidth="1"/>
    <col min="42" max="42" width="38.86328125" style="108" customWidth="1"/>
    <col min="43" max="43" width="5.53125" style="108" customWidth="1"/>
    <col min="45" max="45" width="15.86328125" customWidth="1"/>
    <col min="46" max="49" width="9.796875" customWidth="1"/>
    <col min="50" max="50" width="17.796875" bestFit="1" customWidth="1"/>
    <col min="51" max="53" width="9.796875" customWidth="1"/>
  </cols>
  <sheetData>
    <row r="1" spans="2:54" ht="14.65" thickBot="1" x14ac:dyDescent="0.5"/>
    <row r="2" spans="2:54" ht="16.149999999999999" thickBot="1" x14ac:dyDescent="0.5">
      <c r="B2" s="492" t="s">
        <v>0</v>
      </c>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4"/>
    </row>
    <row r="3" spans="2:54" ht="28.5" customHeight="1" x14ac:dyDescent="0.45">
      <c r="B3" s="92" t="s">
        <v>1</v>
      </c>
      <c r="C3" s="86" t="s">
        <v>2</v>
      </c>
      <c r="D3" s="86" t="s">
        <v>3</v>
      </c>
      <c r="E3" s="495" t="s">
        <v>4</v>
      </c>
      <c r="F3" s="496"/>
      <c r="G3" s="497"/>
      <c r="H3" s="495" t="s">
        <v>5</v>
      </c>
      <c r="I3" s="496"/>
      <c r="J3" s="497"/>
      <c r="K3" s="495" t="s">
        <v>6</v>
      </c>
      <c r="L3" s="496"/>
      <c r="M3" s="497"/>
      <c r="N3" s="495" t="s">
        <v>7</v>
      </c>
      <c r="O3" s="496"/>
      <c r="P3" s="497"/>
      <c r="Q3" s="498" t="s">
        <v>8</v>
      </c>
      <c r="R3" s="498"/>
      <c r="S3" s="498"/>
      <c r="T3" s="498"/>
      <c r="U3" s="498"/>
      <c r="V3" s="498"/>
      <c r="W3" s="498"/>
      <c r="X3" s="498"/>
      <c r="Y3" s="498"/>
      <c r="Z3" s="498"/>
      <c r="AA3" s="498"/>
      <c r="AB3" s="499"/>
    </row>
    <row r="4" spans="2:54" ht="35.25" customHeight="1" x14ac:dyDescent="0.45">
      <c r="B4" s="1" t="s">
        <v>9</v>
      </c>
      <c r="C4" s="2" t="s">
        <v>10</v>
      </c>
      <c r="D4" s="3" t="s">
        <v>11</v>
      </c>
      <c r="E4" s="450" t="s">
        <v>12</v>
      </c>
      <c r="F4" s="451"/>
      <c r="G4" s="452"/>
      <c r="H4" s="450" t="s">
        <v>13</v>
      </c>
      <c r="I4" s="451"/>
      <c r="J4" s="452"/>
      <c r="K4" s="450" t="s">
        <v>14</v>
      </c>
      <c r="L4" s="451"/>
      <c r="M4" s="452"/>
      <c r="N4" s="450" t="s">
        <v>15</v>
      </c>
      <c r="O4" s="451"/>
      <c r="P4" s="452"/>
      <c r="Q4" s="479" t="s">
        <v>214</v>
      </c>
      <c r="R4" s="479"/>
      <c r="S4" s="479"/>
      <c r="T4" s="479"/>
      <c r="U4" s="479"/>
      <c r="V4" s="479"/>
      <c r="W4" s="479"/>
      <c r="X4" s="479"/>
      <c r="Y4" s="479"/>
      <c r="Z4" s="479"/>
      <c r="AA4" s="479"/>
      <c r="AB4" s="480"/>
    </row>
    <row r="5" spans="2:54" x14ac:dyDescent="0.45">
      <c r="B5" s="1" t="s">
        <v>16</v>
      </c>
      <c r="C5" s="2" t="s">
        <v>17</v>
      </c>
      <c r="D5" s="3" t="s">
        <v>18</v>
      </c>
      <c r="E5" s="450" t="s">
        <v>19</v>
      </c>
      <c r="F5" s="451"/>
      <c r="G5" s="452"/>
      <c r="H5" s="450">
        <v>82</v>
      </c>
      <c r="I5" s="451"/>
      <c r="J5" s="452"/>
      <c r="K5" s="450" t="s">
        <v>20</v>
      </c>
      <c r="L5" s="451"/>
      <c r="M5" s="452"/>
      <c r="N5" s="450">
        <v>385</v>
      </c>
      <c r="O5" s="451"/>
      <c r="P5" s="452"/>
      <c r="Q5" s="479"/>
      <c r="R5" s="479"/>
      <c r="S5" s="479"/>
      <c r="T5" s="479"/>
      <c r="U5" s="479"/>
      <c r="V5" s="479"/>
      <c r="W5" s="479"/>
      <c r="X5" s="479"/>
      <c r="Y5" s="479"/>
      <c r="Z5" s="479"/>
      <c r="AA5" s="479"/>
      <c r="AB5" s="480"/>
    </row>
    <row r="6" spans="2:54" x14ac:dyDescent="0.45">
      <c r="B6" s="1" t="s">
        <v>21</v>
      </c>
      <c r="C6" s="2" t="s">
        <v>22</v>
      </c>
      <c r="D6" s="3" t="s">
        <v>18</v>
      </c>
      <c r="E6" s="500" t="s">
        <v>23</v>
      </c>
      <c r="F6" s="501"/>
      <c r="G6" s="502"/>
      <c r="H6" s="450">
        <v>30</v>
      </c>
      <c r="I6" s="451"/>
      <c r="J6" s="452"/>
      <c r="K6" s="450" t="s">
        <v>24</v>
      </c>
      <c r="L6" s="451"/>
      <c r="M6" s="452"/>
      <c r="N6" s="450">
        <v>431</v>
      </c>
      <c r="O6" s="451"/>
      <c r="P6" s="452"/>
      <c r="Q6" s="479"/>
      <c r="R6" s="479"/>
      <c r="S6" s="479"/>
      <c r="T6" s="479"/>
      <c r="U6" s="479"/>
      <c r="V6" s="479"/>
      <c r="W6" s="479"/>
      <c r="X6" s="479"/>
      <c r="Y6" s="479"/>
      <c r="Z6" s="479"/>
      <c r="AA6" s="479"/>
      <c r="AB6" s="480"/>
    </row>
    <row r="7" spans="2:54" ht="58.5" customHeight="1" x14ac:dyDescent="0.45">
      <c r="B7" s="1" t="s">
        <v>25</v>
      </c>
      <c r="C7" s="2" t="s">
        <v>26</v>
      </c>
      <c r="D7" s="3" t="s">
        <v>27</v>
      </c>
      <c r="E7" s="489" t="s">
        <v>28</v>
      </c>
      <c r="F7" s="490"/>
      <c r="G7" s="491"/>
      <c r="H7" s="489" t="s">
        <v>29</v>
      </c>
      <c r="I7" s="490"/>
      <c r="J7" s="491"/>
      <c r="K7" s="489" t="s">
        <v>30</v>
      </c>
      <c r="L7" s="490"/>
      <c r="M7" s="491"/>
      <c r="N7" s="489" t="s">
        <v>31</v>
      </c>
      <c r="O7" s="490"/>
      <c r="P7" s="491"/>
      <c r="Q7" s="479" t="s">
        <v>215</v>
      </c>
      <c r="R7" s="479"/>
      <c r="S7" s="479"/>
      <c r="T7" s="479"/>
      <c r="U7" s="479"/>
      <c r="V7" s="479"/>
      <c r="W7" s="479"/>
      <c r="X7" s="479"/>
      <c r="Y7" s="479"/>
      <c r="Z7" s="479"/>
      <c r="AA7" s="479"/>
      <c r="AB7" s="480"/>
    </row>
    <row r="8" spans="2:54" ht="39.75" customHeight="1" x14ac:dyDescent="0.45">
      <c r="B8" s="1" t="s">
        <v>32</v>
      </c>
      <c r="C8" s="2" t="s">
        <v>33</v>
      </c>
      <c r="D8" s="3" t="s">
        <v>34</v>
      </c>
      <c r="E8" s="489" t="s">
        <v>35</v>
      </c>
      <c r="F8" s="490"/>
      <c r="G8" s="491"/>
      <c r="H8" s="489" t="s">
        <v>36</v>
      </c>
      <c r="I8" s="490"/>
      <c r="J8" s="491"/>
      <c r="K8" s="489" t="s">
        <v>37</v>
      </c>
      <c r="L8" s="490"/>
      <c r="M8" s="491"/>
      <c r="N8" s="489" t="s">
        <v>38</v>
      </c>
      <c r="O8" s="490"/>
      <c r="P8" s="491"/>
      <c r="Q8" s="479" t="s">
        <v>177</v>
      </c>
      <c r="R8" s="479"/>
      <c r="S8" s="479"/>
      <c r="T8" s="479"/>
      <c r="U8" s="479"/>
      <c r="V8" s="479"/>
      <c r="W8" s="479"/>
      <c r="X8" s="479"/>
      <c r="Y8" s="479"/>
      <c r="Z8" s="479"/>
      <c r="AA8" s="479"/>
      <c r="AB8" s="480"/>
    </row>
    <row r="9" spans="2:54" ht="48.75" customHeight="1" x14ac:dyDescent="0.45">
      <c r="B9" s="1" t="s">
        <v>39</v>
      </c>
      <c r="C9" s="2" t="s">
        <v>40</v>
      </c>
      <c r="D9" s="3" t="s">
        <v>11</v>
      </c>
      <c r="E9" s="450">
        <v>1</v>
      </c>
      <c r="F9" s="451"/>
      <c r="G9" s="452"/>
      <c r="H9" s="450">
        <v>2</v>
      </c>
      <c r="I9" s="451"/>
      <c r="J9" s="452"/>
      <c r="K9" s="450">
        <v>2</v>
      </c>
      <c r="L9" s="451"/>
      <c r="M9" s="452"/>
      <c r="N9" s="450">
        <v>3</v>
      </c>
      <c r="O9" s="451"/>
      <c r="P9" s="452"/>
      <c r="Q9" s="479" t="s">
        <v>216</v>
      </c>
      <c r="R9" s="479"/>
      <c r="S9" s="479"/>
      <c r="T9" s="479"/>
      <c r="U9" s="479"/>
      <c r="V9" s="479"/>
      <c r="W9" s="479"/>
      <c r="X9" s="479"/>
      <c r="Y9" s="479"/>
      <c r="Z9" s="479"/>
      <c r="AA9" s="479"/>
      <c r="AB9" s="480"/>
      <c r="AS9" s="429" t="s">
        <v>253</v>
      </c>
      <c r="AT9" s="429" t="s">
        <v>251</v>
      </c>
      <c r="AU9" s="431" t="s">
        <v>247</v>
      </c>
      <c r="AV9" s="432"/>
      <c r="AW9" s="433"/>
      <c r="AX9" s="434" t="s">
        <v>250</v>
      </c>
      <c r="AY9" s="436" t="s">
        <v>248</v>
      </c>
      <c r="AZ9" s="436"/>
      <c r="BA9" s="436"/>
    </row>
    <row r="10" spans="2:54" ht="51.6" customHeight="1" thickBot="1" x14ac:dyDescent="0.5">
      <c r="B10" s="483" t="s">
        <v>41</v>
      </c>
      <c r="C10" s="484"/>
      <c r="D10" s="485"/>
      <c r="E10" s="486"/>
      <c r="F10" s="487"/>
      <c r="G10" s="488"/>
      <c r="H10" s="486"/>
      <c r="I10" s="487"/>
      <c r="J10" s="488"/>
      <c r="K10" s="486"/>
      <c r="L10" s="487"/>
      <c r="M10" s="488"/>
      <c r="N10" s="486"/>
      <c r="O10" s="487"/>
      <c r="P10" s="488"/>
      <c r="Q10" s="481" t="s">
        <v>217</v>
      </c>
      <c r="R10" s="481"/>
      <c r="S10" s="481"/>
      <c r="T10" s="481"/>
      <c r="U10" s="481"/>
      <c r="V10" s="481"/>
      <c r="W10" s="481"/>
      <c r="X10" s="481"/>
      <c r="Y10" s="481"/>
      <c r="Z10" s="481"/>
      <c r="AA10" s="481"/>
      <c r="AB10" s="482"/>
      <c r="AS10" s="430"/>
      <c r="AT10" s="430"/>
      <c r="AU10" s="145" t="s">
        <v>43</v>
      </c>
      <c r="AV10" s="145" t="s">
        <v>49</v>
      </c>
      <c r="AW10" s="145" t="s">
        <v>62</v>
      </c>
      <c r="AX10" s="435"/>
      <c r="AY10" s="145" t="s">
        <v>43</v>
      </c>
      <c r="AZ10" s="145" t="s">
        <v>49</v>
      </c>
      <c r="BA10" s="145" t="s">
        <v>62</v>
      </c>
    </row>
    <row r="11" spans="2:54" ht="27" customHeight="1" thickBot="1" x14ac:dyDescent="0.5">
      <c r="AT11">
        <f>SUM(AT32,AT56,AT75,AT98)</f>
        <v>893</v>
      </c>
    </row>
    <row r="12" spans="2:54" ht="16.149999999999999" thickBot="1" x14ac:dyDescent="0.5">
      <c r="B12" s="458" t="s">
        <v>78</v>
      </c>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60"/>
    </row>
    <row r="13" spans="2:54" ht="28.5" x14ac:dyDescent="0.45">
      <c r="B13" s="111" t="s">
        <v>1</v>
      </c>
      <c r="C13" s="112" t="s">
        <v>2</v>
      </c>
      <c r="D13" s="112" t="s">
        <v>3</v>
      </c>
      <c r="E13" s="112" t="s">
        <v>114</v>
      </c>
      <c r="F13" s="443" t="s">
        <v>234</v>
      </c>
      <c r="G13" s="443"/>
      <c r="H13" s="443"/>
      <c r="I13" s="443"/>
      <c r="J13" s="443" t="s">
        <v>110</v>
      </c>
      <c r="K13" s="443"/>
      <c r="L13" s="443"/>
      <c r="M13" s="443"/>
      <c r="N13" s="443" t="s">
        <v>111</v>
      </c>
      <c r="O13" s="443"/>
      <c r="P13" s="443"/>
      <c r="Q13" s="443"/>
      <c r="R13" s="443" t="s">
        <v>112</v>
      </c>
      <c r="S13" s="443"/>
      <c r="T13" s="443"/>
      <c r="U13" s="443"/>
      <c r="V13" s="443" t="s">
        <v>150</v>
      </c>
      <c r="W13" s="443"/>
      <c r="X13" s="443"/>
      <c r="Y13" s="443"/>
      <c r="Z13" s="443" t="s">
        <v>125</v>
      </c>
      <c r="AA13" s="443"/>
      <c r="AB13" s="443"/>
      <c r="AC13" s="443"/>
      <c r="AD13" s="443" t="s">
        <v>195</v>
      </c>
      <c r="AE13" s="443"/>
      <c r="AF13" s="443"/>
      <c r="AG13" s="443"/>
      <c r="AH13" s="443" t="s">
        <v>196</v>
      </c>
      <c r="AI13" s="443"/>
      <c r="AJ13" s="443"/>
      <c r="AK13" s="444" t="s">
        <v>196</v>
      </c>
      <c r="AL13" s="443" t="s">
        <v>264</v>
      </c>
      <c r="AM13" s="443"/>
      <c r="AN13" s="443"/>
      <c r="AO13" s="444"/>
      <c r="AP13" s="113" t="s">
        <v>8</v>
      </c>
      <c r="AZ13" s="78"/>
    </row>
    <row r="14" spans="2:54" ht="15" customHeight="1" x14ac:dyDescent="0.45">
      <c r="B14" s="95" t="s">
        <v>128</v>
      </c>
      <c r="C14" s="91"/>
      <c r="D14" s="91"/>
      <c r="E14" s="91"/>
      <c r="F14" s="445"/>
      <c r="G14" s="446"/>
      <c r="H14" s="446"/>
      <c r="I14" s="461"/>
      <c r="J14" s="445">
        <v>15</v>
      </c>
      <c r="K14" s="446"/>
      <c r="L14" s="446"/>
      <c r="M14" s="461"/>
      <c r="N14" s="445">
        <v>6</v>
      </c>
      <c r="O14" s="446"/>
      <c r="P14" s="446"/>
      <c r="Q14" s="461"/>
      <c r="R14" s="445">
        <v>4</v>
      </c>
      <c r="S14" s="446"/>
      <c r="T14" s="446"/>
      <c r="U14" s="461"/>
      <c r="V14" s="445">
        <v>6</v>
      </c>
      <c r="W14" s="446"/>
      <c r="X14" s="446"/>
      <c r="Y14" s="461"/>
      <c r="Z14" s="445">
        <v>4</v>
      </c>
      <c r="AA14" s="446"/>
      <c r="AB14" s="446"/>
      <c r="AC14" s="461"/>
      <c r="AD14" s="445">
        <v>20</v>
      </c>
      <c r="AE14" s="446"/>
      <c r="AF14" s="446"/>
      <c r="AG14" s="461"/>
      <c r="AH14" s="445">
        <v>8</v>
      </c>
      <c r="AI14" s="446"/>
      <c r="AJ14" s="446"/>
      <c r="AK14" s="446">
        <v>8</v>
      </c>
      <c r="AL14" s="445"/>
      <c r="AM14" s="446"/>
      <c r="AN14" s="446"/>
      <c r="AO14" s="446"/>
      <c r="AP14" s="94"/>
    </row>
    <row r="15" spans="2:54" ht="15" customHeight="1" x14ac:dyDescent="0.45">
      <c r="B15" s="95" t="s">
        <v>129</v>
      </c>
      <c r="C15" s="91"/>
      <c r="D15" s="91"/>
      <c r="E15" s="91"/>
      <c r="F15" s="445"/>
      <c r="G15" s="446"/>
      <c r="H15" s="446"/>
      <c r="I15" s="461"/>
      <c r="J15" s="445" t="s">
        <v>133</v>
      </c>
      <c r="K15" s="446"/>
      <c r="L15" s="446"/>
      <c r="M15" s="461"/>
      <c r="N15" s="445" t="s">
        <v>133</v>
      </c>
      <c r="O15" s="446"/>
      <c r="P15" s="446"/>
      <c r="Q15" s="461"/>
      <c r="R15" s="445" t="s">
        <v>133</v>
      </c>
      <c r="S15" s="446"/>
      <c r="T15" s="446"/>
      <c r="U15" s="461"/>
      <c r="V15" s="445" t="s">
        <v>133</v>
      </c>
      <c r="W15" s="446"/>
      <c r="X15" s="446"/>
      <c r="Y15" s="461"/>
      <c r="Z15" s="445" t="s">
        <v>133</v>
      </c>
      <c r="AA15" s="446"/>
      <c r="AB15" s="446"/>
      <c r="AC15" s="461"/>
      <c r="AD15" s="445" t="s">
        <v>202</v>
      </c>
      <c r="AE15" s="446"/>
      <c r="AF15" s="446"/>
      <c r="AG15" s="461"/>
      <c r="AH15" s="445" t="s">
        <v>133</v>
      </c>
      <c r="AI15" s="446"/>
      <c r="AJ15" s="446"/>
      <c r="AK15" s="446" t="s">
        <v>133</v>
      </c>
      <c r="AL15" s="445"/>
      <c r="AM15" s="446"/>
      <c r="AN15" s="446"/>
      <c r="AO15" s="446"/>
      <c r="AP15" s="94"/>
    </row>
    <row r="16" spans="2:54" ht="15" customHeight="1" x14ac:dyDescent="0.45">
      <c r="B16" s="95" t="s">
        <v>127</v>
      </c>
      <c r="C16" s="91"/>
      <c r="D16" s="91"/>
      <c r="E16" s="91"/>
      <c r="F16" s="445"/>
      <c r="G16" s="446"/>
      <c r="H16" s="446"/>
      <c r="I16" s="461"/>
      <c r="J16" s="445" t="s">
        <v>43</v>
      </c>
      <c r="K16" s="446"/>
      <c r="L16" s="446"/>
      <c r="M16" s="461"/>
      <c r="N16" s="445" t="s">
        <v>43</v>
      </c>
      <c r="O16" s="446"/>
      <c r="P16" s="446"/>
      <c r="Q16" s="461"/>
      <c r="R16" s="445" t="s">
        <v>43</v>
      </c>
      <c r="S16" s="446"/>
      <c r="T16" s="446"/>
      <c r="U16" s="461"/>
      <c r="V16" s="445" t="s">
        <v>135</v>
      </c>
      <c r="W16" s="446"/>
      <c r="X16" s="446"/>
      <c r="Y16" s="461"/>
      <c r="Z16" s="445" t="s">
        <v>43</v>
      </c>
      <c r="AA16" s="446"/>
      <c r="AB16" s="446"/>
      <c r="AC16" s="461"/>
      <c r="AD16" s="445" t="s">
        <v>43</v>
      </c>
      <c r="AE16" s="446"/>
      <c r="AF16" s="446"/>
      <c r="AG16" s="461"/>
      <c r="AH16" s="445" t="s">
        <v>43</v>
      </c>
      <c r="AI16" s="446"/>
      <c r="AJ16" s="446"/>
      <c r="AK16" s="446" t="s">
        <v>43</v>
      </c>
      <c r="AL16" s="445"/>
      <c r="AM16" s="446"/>
      <c r="AN16" s="446"/>
      <c r="AO16" s="446"/>
      <c r="AP16" s="94"/>
      <c r="AS16" s="429" t="s">
        <v>253</v>
      </c>
      <c r="AT16" s="429" t="s">
        <v>251</v>
      </c>
      <c r="AU16" s="431" t="s">
        <v>247</v>
      </c>
      <c r="AV16" s="432"/>
      <c r="AW16" s="433"/>
      <c r="AX16" s="434" t="s">
        <v>250</v>
      </c>
      <c r="AY16" s="436" t="s">
        <v>248</v>
      </c>
      <c r="AZ16" s="436"/>
      <c r="BA16" s="436"/>
      <c r="BB16" s="467" t="s">
        <v>249</v>
      </c>
    </row>
    <row r="17" spans="2:54" ht="15" customHeight="1" x14ac:dyDescent="0.45">
      <c r="B17" s="95" t="s">
        <v>130</v>
      </c>
      <c r="C17" s="91"/>
      <c r="D17" s="91"/>
      <c r="E17" s="91"/>
      <c r="F17" s="445"/>
      <c r="G17" s="446"/>
      <c r="H17" s="446"/>
      <c r="I17" s="461"/>
      <c r="J17" s="445" t="s">
        <v>44</v>
      </c>
      <c r="K17" s="446"/>
      <c r="L17" s="446"/>
      <c r="M17" s="461"/>
      <c r="N17" s="445" t="s">
        <v>137</v>
      </c>
      <c r="O17" s="446"/>
      <c r="P17" s="446"/>
      <c r="Q17" s="461"/>
      <c r="R17" s="445" t="s">
        <v>137</v>
      </c>
      <c r="S17" s="446"/>
      <c r="T17" s="446"/>
      <c r="U17" s="461"/>
      <c r="V17" s="445" t="s">
        <v>44</v>
      </c>
      <c r="W17" s="446"/>
      <c r="X17" s="446"/>
      <c r="Y17" s="461"/>
      <c r="Z17" s="445" t="s">
        <v>137</v>
      </c>
      <c r="AA17" s="446"/>
      <c r="AB17" s="446"/>
      <c r="AC17" s="461"/>
      <c r="AD17" s="445" t="s">
        <v>44</v>
      </c>
      <c r="AE17" s="446"/>
      <c r="AF17" s="446"/>
      <c r="AG17" s="461"/>
      <c r="AH17" s="445" t="s">
        <v>44</v>
      </c>
      <c r="AI17" s="446"/>
      <c r="AJ17" s="446"/>
      <c r="AK17" s="446" t="s">
        <v>44</v>
      </c>
      <c r="AL17" s="445"/>
      <c r="AM17" s="446"/>
      <c r="AN17" s="446"/>
      <c r="AO17" s="446"/>
      <c r="AP17" s="94"/>
      <c r="AS17" s="430"/>
      <c r="AT17" s="430"/>
      <c r="AU17" s="75" t="s">
        <v>43</v>
      </c>
      <c r="AV17" s="75" t="s">
        <v>49</v>
      </c>
      <c r="AW17" s="75" t="s">
        <v>62</v>
      </c>
      <c r="AX17" s="435"/>
      <c r="AY17" s="75" t="s">
        <v>43</v>
      </c>
      <c r="AZ17" s="75" t="s">
        <v>49</v>
      </c>
      <c r="BA17" s="75" t="s">
        <v>62</v>
      </c>
      <c r="BB17" s="467"/>
    </row>
    <row r="18" spans="2:54" ht="27.6" customHeight="1" x14ac:dyDescent="0.45">
      <c r="B18" s="1" t="s">
        <v>45</v>
      </c>
      <c r="C18" s="2" t="s">
        <v>46</v>
      </c>
      <c r="D18" s="3" t="s">
        <v>11</v>
      </c>
      <c r="E18" s="26" t="s">
        <v>154</v>
      </c>
      <c r="F18" s="76" t="s">
        <v>235</v>
      </c>
      <c r="G18" s="76" t="s">
        <v>236</v>
      </c>
      <c r="H18" s="76" t="s">
        <v>237</v>
      </c>
      <c r="I18" s="76" t="s">
        <v>238</v>
      </c>
      <c r="J18" s="3" t="s">
        <v>43</v>
      </c>
      <c r="K18" s="3" t="s">
        <v>43</v>
      </c>
      <c r="L18" s="3" t="s">
        <v>43</v>
      </c>
      <c r="M18" s="3" t="s">
        <v>43</v>
      </c>
      <c r="N18" s="3" t="s">
        <v>49</v>
      </c>
      <c r="O18" s="3" t="s">
        <v>49</v>
      </c>
      <c r="P18" s="3" t="s">
        <v>49</v>
      </c>
      <c r="Q18" s="3" t="s">
        <v>49</v>
      </c>
      <c r="R18" s="3" t="s">
        <v>49</v>
      </c>
      <c r="S18" s="3" t="s">
        <v>49</v>
      </c>
      <c r="T18" s="3" t="s">
        <v>49</v>
      </c>
      <c r="U18" s="3" t="s">
        <v>49</v>
      </c>
      <c r="V18" s="3" t="s">
        <v>43</v>
      </c>
      <c r="W18" s="3" t="s">
        <v>43</v>
      </c>
      <c r="X18" s="3" t="s">
        <v>43</v>
      </c>
      <c r="Y18" s="3" t="s">
        <v>43</v>
      </c>
      <c r="Z18" s="3"/>
      <c r="AA18" s="3"/>
      <c r="AB18" s="3"/>
      <c r="AC18" s="3"/>
      <c r="AD18" s="3" t="s">
        <v>49</v>
      </c>
      <c r="AE18" s="3" t="s">
        <v>49</v>
      </c>
      <c r="AF18" s="3" t="s">
        <v>49</v>
      </c>
      <c r="AG18" s="3" t="s">
        <v>49</v>
      </c>
      <c r="AH18" s="3" t="s">
        <v>49</v>
      </c>
      <c r="AI18" s="3" t="s">
        <v>49</v>
      </c>
      <c r="AJ18" s="3" t="s">
        <v>49</v>
      </c>
      <c r="AK18" s="132" t="s">
        <v>43</v>
      </c>
      <c r="AL18" s="132" t="s">
        <v>49</v>
      </c>
      <c r="AM18" s="132" t="s">
        <v>49</v>
      </c>
      <c r="AN18" s="132" t="s">
        <v>49</v>
      </c>
      <c r="AO18" s="87" t="s">
        <v>49</v>
      </c>
      <c r="AP18" s="43" t="s">
        <v>265</v>
      </c>
      <c r="AS18" s="79">
        <f>AT18/4</f>
        <v>7</v>
      </c>
      <c r="AT18" s="79">
        <f>AU18+AV18+AW18</f>
        <v>28</v>
      </c>
      <c r="AU18" s="79">
        <f t="shared" ref="AU18:AU31" si="0">COUNTIF(J18:AO18,"Yes")</f>
        <v>9</v>
      </c>
      <c r="AV18" s="79">
        <f>COUNTIF(J18:AO18,"Too small")</f>
        <v>19</v>
      </c>
      <c r="AW18" s="79">
        <f>COUNTIF(J18:AO18,"Too large")</f>
        <v>0</v>
      </c>
      <c r="AX18" s="79">
        <f>(100-100/AS18)/100</f>
        <v>0.8571428571428571</v>
      </c>
      <c r="AY18" s="80">
        <f>AU18/$AT18</f>
        <v>0.32142857142857145</v>
      </c>
      <c r="AZ18" s="80">
        <f t="shared" ref="AZ18:BA31" si="1">AV18/$AT18</f>
        <v>0.6785714285714286</v>
      </c>
      <c r="BA18" s="80">
        <f t="shared" si="1"/>
        <v>0</v>
      </c>
      <c r="BB18" s="3" t="str">
        <f t="shared" ref="BB18:BB31" si="2">IF(AY18&gt;=AX18, "Yes", "No")</f>
        <v>No</v>
      </c>
    </row>
    <row r="19" spans="2:54" ht="27.6" customHeight="1" x14ac:dyDescent="0.45">
      <c r="B19" s="1" t="s">
        <v>79</v>
      </c>
      <c r="C19" s="2" t="s">
        <v>80</v>
      </c>
      <c r="D19" s="3" t="s">
        <v>11</v>
      </c>
      <c r="E19" s="6" t="s">
        <v>178</v>
      </c>
      <c r="F19" s="6" t="s">
        <v>239</v>
      </c>
      <c r="G19" s="77" t="s">
        <v>240</v>
      </c>
      <c r="H19" s="147" t="s">
        <v>241</v>
      </c>
      <c r="I19" s="147" t="s">
        <v>242</v>
      </c>
      <c r="J19" s="3" t="s">
        <v>43</v>
      </c>
      <c r="K19" s="3" t="s">
        <v>43</v>
      </c>
      <c r="L19" s="3" t="s">
        <v>43</v>
      </c>
      <c r="M19" s="3" t="s">
        <v>43</v>
      </c>
      <c r="N19" s="3" t="s">
        <v>62</v>
      </c>
      <c r="O19" s="3" t="s">
        <v>62</v>
      </c>
      <c r="P19" s="3" t="s">
        <v>62</v>
      </c>
      <c r="Q19" s="3" t="s">
        <v>62</v>
      </c>
      <c r="R19" s="3" t="s">
        <v>62</v>
      </c>
      <c r="S19" s="3" t="s">
        <v>62</v>
      </c>
      <c r="T19" s="3" t="s">
        <v>62</v>
      </c>
      <c r="U19" s="3" t="s">
        <v>62</v>
      </c>
      <c r="V19" s="3"/>
      <c r="W19" s="3"/>
      <c r="X19" s="3"/>
      <c r="Y19" s="3"/>
      <c r="Z19" s="3" t="s">
        <v>43</v>
      </c>
      <c r="AA19" s="3" t="s">
        <v>43</v>
      </c>
      <c r="AB19" s="3" t="s">
        <v>49</v>
      </c>
      <c r="AC19" s="3" t="s">
        <v>43</v>
      </c>
      <c r="AD19" s="3" t="s">
        <v>43</v>
      </c>
      <c r="AE19" s="3" t="s">
        <v>43</v>
      </c>
      <c r="AF19" s="3" t="s">
        <v>62</v>
      </c>
      <c r="AG19" s="3" t="s">
        <v>62</v>
      </c>
      <c r="AH19" s="3"/>
      <c r="AI19" s="133"/>
      <c r="AJ19" s="3"/>
      <c r="AK19" s="132"/>
      <c r="AL19" s="3"/>
      <c r="AM19" s="88"/>
      <c r="AN19" s="3"/>
      <c r="AO19" s="87"/>
      <c r="AP19" s="43" t="s">
        <v>440</v>
      </c>
      <c r="AS19" s="79">
        <f t="shared" ref="AS19:AS31" si="3">AT19/4</f>
        <v>5</v>
      </c>
      <c r="AT19" s="79">
        <f t="shared" ref="AT19:AT31" si="4">AU19+AV19+AW19</f>
        <v>20</v>
      </c>
      <c r="AU19" s="79">
        <f t="shared" si="0"/>
        <v>9</v>
      </c>
      <c r="AV19" s="79">
        <f t="shared" ref="AV19:AV31" si="5">COUNTIF(J19:AO19,"Too small")</f>
        <v>1</v>
      </c>
      <c r="AW19" s="79">
        <f t="shared" ref="AW19:AW31" si="6">COUNTIF(J19:AO19,"Too large")</f>
        <v>10</v>
      </c>
      <c r="AX19" s="79">
        <f t="shared" ref="AX19:AX31" si="7">(100-100/AS19)/100</f>
        <v>0.8</v>
      </c>
      <c r="AY19" s="80">
        <f t="shared" ref="AY19:AY30" si="8">AU19/$AT19</f>
        <v>0.45</v>
      </c>
      <c r="AZ19" s="80">
        <f t="shared" si="1"/>
        <v>0.05</v>
      </c>
      <c r="BA19" s="80">
        <f t="shared" si="1"/>
        <v>0.5</v>
      </c>
      <c r="BB19" s="3" t="str">
        <f t="shared" si="2"/>
        <v>No</v>
      </c>
    </row>
    <row r="20" spans="2:54" ht="27.6" customHeight="1" x14ac:dyDescent="0.45">
      <c r="B20" s="1" t="s">
        <v>81</v>
      </c>
      <c r="C20" s="2" t="s">
        <v>82</v>
      </c>
      <c r="D20" s="3" t="s">
        <v>52</v>
      </c>
      <c r="E20" s="6" t="s">
        <v>83</v>
      </c>
      <c r="F20" s="6" t="s">
        <v>83</v>
      </c>
      <c r="G20" s="6" t="s">
        <v>83</v>
      </c>
      <c r="H20" s="6" t="s">
        <v>83</v>
      </c>
      <c r="I20" s="6" t="s">
        <v>83</v>
      </c>
      <c r="J20" s="3" t="s">
        <v>43</v>
      </c>
      <c r="K20" s="3" t="s">
        <v>43</v>
      </c>
      <c r="L20" s="3" t="s">
        <v>43</v>
      </c>
      <c r="M20" s="3" t="s">
        <v>43</v>
      </c>
      <c r="N20" s="3" t="s">
        <v>43</v>
      </c>
      <c r="O20" s="3" t="s">
        <v>43</v>
      </c>
      <c r="P20" s="3" t="s">
        <v>43</v>
      </c>
      <c r="Q20" s="3" t="s">
        <v>43</v>
      </c>
      <c r="R20" s="3" t="s">
        <v>43</v>
      </c>
      <c r="S20" s="3" t="s">
        <v>43</v>
      </c>
      <c r="T20" s="3" t="s">
        <v>43</v>
      </c>
      <c r="U20" s="3" t="s">
        <v>43</v>
      </c>
      <c r="V20" s="3" t="s">
        <v>43</v>
      </c>
      <c r="W20" s="3" t="s">
        <v>43</v>
      </c>
      <c r="X20" s="3" t="s">
        <v>43</v>
      </c>
      <c r="Y20" s="3" t="s">
        <v>43</v>
      </c>
      <c r="Z20" s="3"/>
      <c r="AA20" s="3"/>
      <c r="AB20" s="3"/>
      <c r="AC20" s="3"/>
      <c r="AD20" s="3" t="s">
        <v>43</v>
      </c>
      <c r="AE20" s="3" t="s">
        <v>43</v>
      </c>
      <c r="AF20" s="3" t="s">
        <v>43</v>
      </c>
      <c r="AG20" s="3" t="s">
        <v>43</v>
      </c>
      <c r="AH20" s="3"/>
      <c r="AI20" s="133"/>
      <c r="AJ20" s="3"/>
      <c r="AK20" s="132"/>
      <c r="AL20" s="3" t="s">
        <v>43</v>
      </c>
      <c r="AM20" s="88" t="s">
        <v>43</v>
      </c>
      <c r="AN20" s="3" t="s">
        <v>43</v>
      </c>
      <c r="AO20" s="87" t="s">
        <v>43</v>
      </c>
      <c r="AP20" s="43"/>
      <c r="AQ20" s="124"/>
      <c r="AS20" s="79">
        <f t="shared" si="3"/>
        <v>6</v>
      </c>
      <c r="AT20" s="79">
        <f t="shared" si="4"/>
        <v>24</v>
      </c>
      <c r="AU20" s="79">
        <f t="shared" si="0"/>
        <v>24</v>
      </c>
      <c r="AV20" s="79">
        <f t="shared" si="5"/>
        <v>0</v>
      </c>
      <c r="AW20" s="79">
        <f t="shared" si="6"/>
        <v>0</v>
      </c>
      <c r="AX20" s="79">
        <f t="shared" si="7"/>
        <v>0.83333333333333326</v>
      </c>
      <c r="AY20" s="80">
        <f t="shared" si="8"/>
        <v>1</v>
      </c>
      <c r="AZ20" s="80">
        <f t="shared" si="1"/>
        <v>0</v>
      </c>
      <c r="BA20" s="80">
        <f t="shared" si="1"/>
        <v>0</v>
      </c>
      <c r="BB20" s="3" t="str">
        <f t="shared" si="2"/>
        <v>Yes</v>
      </c>
    </row>
    <row r="21" spans="2:54" ht="27.6" customHeight="1" x14ac:dyDescent="0.45">
      <c r="B21" s="1" t="s">
        <v>84</v>
      </c>
      <c r="C21" s="13" t="s">
        <v>48</v>
      </c>
      <c r="D21" s="3" t="s">
        <v>11</v>
      </c>
      <c r="E21" s="6" t="s">
        <v>193</v>
      </c>
      <c r="F21" s="6">
        <v>3</v>
      </c>
      <c r="G21" s="6">
        <v>3</v>
      </c>
      <c r="H21" s="6">
        <v>3</v>
      </c>
      <c r="I21" s="6">
        <v>3</v>
      </c>
      <c r="J21" s="3" t="s">
        <v>43</v>
      </c>
      <c r="K21" s="3" t="s">
        <v>43</v>
      </c>
      <c r="L21" s="3" t="s">
        <v>43</v>
      </c>
      <c r="M21" s="3" t="s">
        <v>43</v>
      </c>
      <c r="N21" s="3" t="s">
        <v>43</v>
      </c>
      <c r="O21" s="3" t="s">
        <v>43</v>
      </c>
      <c r="P21" s="3" t="s">
        <v>43</v>
      </c>
      <c r="Q21" s="3" t="s">
        <v>43</v>
      </c>
      <c r="R21" s="3" t="s">
        <v>43</v>
      </c>
      <c r="S21" s="3" t="s">
        <v>43</v>
      </c>
      <c r="T21" s="3" t="s">
        <v>43</v>
      </c>
      <c r="U21" s="3" t="s">
        <v>43</v>
      </c>
      <c r="V21" s="3" t="s">
        <v>43</v>
      </c>
      <c r="W21" s="3" t="s">
        <v>43</v>
      </c>
      <c r="X21" s="3" t="s">
        <v>43</v>
      </c>
      <c r="Y21" s="3" t="s">
        <v>43</v>
      </c>
      <c r="Z21" s="3" t="s">
        <v>49</v>
      </c>
      <c r="AA21" s="3" t="s">
        <v>49</v>
      </c>
      <c r="AB21" s="3" t="s">
        <v>49</v>
      </c>
      <c r="AC21" s="3" t="s">
        <v>49</v>
      </c>
      <c r="AD21" s="3" t="s">
        <v>43</v>
      </c>
      <c r="AE21" s="3" t="s">
        <v>43</v>
      </c>
      <c r="AF21" s="3" t="s">
        <v>43</v>
      </c>
      <c r="AG21" s="3" t="s">
        <v>43</v>
      </c>
      <c r="AH21" s="3" t="s">
        <v>62</v>
      </c>
      <c r="AI21" s="3" t="s">
        <v>62</v>
      </c>
      <c r="AJ21" s="3" t="s">
        <v>43</v>
      </c>
      <c r="AK21" s="132" t="s">
        <v>43</v>
      </c>
      <c r="AL21" s="3" t="s">
        <v>43</v>
      </c>
      <c r="AM21" s="3" t="s">
        <v>43</v>
      </c>
      <c r="AN21" s="3" t="s">
        <v>43</v>
      </c>
      <c r="AO21" s="87" t="s">
        <v>43</v>
      </c>
      <c r="AP21" s="43"/>
      <c r="AQ21" s="124"/>
      <c r="AS21" s="79">
        <f t="shared" si="3"/>
        <v>8</v>
      </c>
      <c r="AT21" s="79">
        <f t="shared" si="4"/>
        <v>32</v>
      </c>
      <c r="AU21" s="79">
        <f t="shared" si="0"/>
        <v>26</v>
      </c>
      <c r="AV21" s="79">
        <f t="shared" si="5"/>
        <v>4</v>
      </c>
      <c r="AW21" s="79">
        <f t="shared" si="6"/>
        <v>2</v>
      </c>
      <c r="AX21" s="79">
        <f t="shared" si="7"/>
        <v>0.875</v>
      </c>
      <c r="AY21" s="80">
        <f t="shared" si="8"/>
        <v>0.8125</v>
      </c>
      <c r="AZ21" s="80">
        <f t="shared" si="1"/>
        <v>0.125</v>
      </c>
      <c r="BA21" s="80">
        <f t="shared" si="1"/>
        <v>6.25E-2</v>
      </c>
      <c r="BB21" s="3" t="str">
        <f t="shared" si="2"/>
        <v>No</v>
      </c>
    </row>
    <row r="22" spans="2:54" ht="27.6" customHeight="1" x14ac:dyDescent="0.45">
      <c r="B22" s="1" t="s">
        <v>85</v>
      </c>
      <c r="C22" s="2" t="s">
        <v>86</v>
      </c>
      <c r="D22" s="3" t="s">
        <v>52</v>
      </c>
      <c r="E22" s="6" t="s">
        <v>87</v>
      </c>
      <c r="F22" s="6" t="s">
        <v>87</v>
      </c>
      <c r="G22" s="6" t="s">
        <v>87</v>
      </c>
      <c r="H22" s="6" t="s">
        <v>87</v>
      </c>
      <c r="I22" s="6" t="s">
        <v>87</v>
      </c>
      <c r="J22" s="3"/>
      <c r="K22" s="3"/>
      <c r="L22" s="3"/>
      <c r="M22" s="3"/>
      <c r="N22" s="3" t="s">
        <v>43</v>
      </c>
      <c r="O22" s="3" t="s">
        <v>43</v>
      </c>
      <c r="P22" s="3" t="s">
        <v>43</v>
      </c>
      <c r="Q22" s="3" t="s">
        <v>43</v>
      </c>
      <c r="R22" s="3" t="s">
        <v>43</v>
      </c>
      <c r="S22" s="3" t="s">
        <v>43</v>
      </c>
      <c r="T22" s="3" t="s">
        <v>43</v>
      </c>
      <c r="U22" s="3" t="s">
        <v>43</v>
      </c>
      <c r="V22" s="3" t="s">
        <v>49</v>
      </c>
      <c r="W22" s="3" t="s">
        <v>49</v>
      </c>
      <c r="X22" s="3" t="s">
        <v>49</v>
      </c>
      <c r="Y22" s="3" t="s">
        <v>49</v>
      </c>
      <c r="Z22" s="3" t="s">
        <v>43</v>
      </c>
      <c r="AA22" s="3" t="s">
        <v>43</v>
      </c>
      <c r="AB22" s="3" t="s">
        <v>43</v>
      </c>
      <c r="AC22" s="3" t="s">
        <v>43</v>
      </c>
      <c r="AD22" s="3" t="s">
        <v>43</v>
      </c>
      <c r="AE22" s="3" t="s">
        <v>43</v>
      </c>
      <c r="AF22" s="3" t="s">
        <v>43</v>
      </c>
      <c r="AG22" s="3" t="s">
        <v>43</v>
      </c>
      <c r="AH22" s="3" t="s">
        <v>43</v>
      </c>
      <c r="AI22" s="3" t="s">
        <v>43</v>
      </c>
      <c r="AJ22" s="3" t="s">
        <v>43</v>
      </c>
      <c r="AK22" s="132" t="s">
        <v>43</v>
      </c>
      <c r="AL22" s="3"/>
      <c r="AM22" s="3"/>
      <c r="AN22" s="3"/>
      <c r="AO22" s="87"/>
      <c r="AP22" s="43"/>
      <c r="AQ22" s="124"/>
      <c r="AS22" s="79">
        <f t="shared" si="3"/>
        <v>6</v>
      </c>
      <c r="AT22" s="79">
        <f t="shared" si="4"/>
        <v>24</v>
      </c>
      <c r="AU22" s="79">
        <f t="shared" si="0"/>
        <v>20</v>
      </c>
      <c r="AV22" s="79">
        <f t="shared" si="5"/>
        <v>4</v>
      </c>
      <c r="AW22" s="79">
        <f t="shared" si="6"/>
        <v>0</v>
      </c>
      <c r="AX22" s="79">
        <f t="shared" si="7"/>
        <v>0.83333333333333326</v>
      </c>
      <c r="AY22" s="80">
        <f t="shared" si="8"/>
        <v>0.83333333333333337</v>
      </c>
      <c r="AZ22" s="80">
        <f t="shared" si="1"/>
        <v>0.16666666666666666</v>
      </c>
      <c r="BA22" s="80">
        <f t="shared" si="1"/>
        <v>0</v>
      </c>
      <c r="BB22" s="3" t="str">
        <f t="shared" si="2"/>
        <v>Yes</v>
      </c>
    </row>
    <row r="23" spans="2:54" ht="27.6" customHeight="1" x14ac:dyDescent="0.45">
      <c r="B23" s="1" t="s">
        <v>88</v>
      </c>
      <c r="C23" s="2" t="s">
        <v>89</v>
      </c>
      <c r="D23" s="100" t="s">
        <v>52</v>
      </c>
      <c r="E23" s="6" t="s">
        <v>87</v>
      </c>
      <c r="F23" s="6" t="s">
        <v>87</v>
      </c>
      <c r="G23" s="6" t="s">
        <v>87</v>
      </c>
      <c r="H23" s="6" t="s">
        <v>87</v>
      </c>
      <c r="I23" s="6" t="s">
        <v>87</v>
      </c>
      <c r="J23" s="3"/>
      <c r="K23" s="3"/>
      <c r="L23" s="3"/>
      <c r="M23" s="3"/>
      <c r="N23" s="3" t="s">
        <v>43</v>
      </c>
      <c r="O23" s="3" t="s">
        <v>43</v>
      </c>
      <c r="P23" s="3" t="s">
        <v>43</v>
      </c>
      <c r="Q23" s="3" t="s">
        <v>43</v>
      </c>
      <c r="R23" s="3" t="s">
        <v>43</v>
      </c>
      <c r="S23" s="3" t="s">
        <v>43</v>
      </c>
      <c r="T23" s="3" t="s">
        <v>43</v>
      </c>
      <c r="U23" s="3" t="s">
        <v>43</v>
      </c>
      <c r="V23" s="3" t="s">
        <v>43</v>
      </c>
      <c r="W23" s="3" t="s">
        <v>43</v>
      </c>
      <c r="X23" s="3" t="s">
        <v>43</v>
      </c>
      <c r="Y23" s="3" t="s">
        <v>43</v>
      </c>
      <c r="Z23" s="3" t="s">
        <v>62</v>
      </c>
      <c r="AA23" s="3" t="s">
        <v>62</v>
      </c>
      <c r="AB23" s="3" t="s">
        <v>62</v>
      </c>
      <c r="AC23" s="3" t="s">
        <v>62</v>
      </c>
      <c r="AD23" s="3" t="s">
        <v>62</v>
      </c>
      <c r="AE23" s="3" t="s">
        <v>62</v>
      </c>
      <c r="AF23" s="3" t="s">
        <v>62</v>
      </c>
      <c r="AG23" s="3" t="s">
        <v>62</v>
      </c>
      <c r="AH23" s="3" t="s">
        <v>43</v>
      </c>
      <c r="AI23" s="3" t="s">
        <v>43</v>
      </c>
      <c r="AJ23" s="3" t="s">
        <v>43</v>
      </c>
      <c r="AK23" s="132" t="s">
        <v>43</v>
      </c>
      <c r="AL23" s="3"/>
      <c r="AM23" s="3"/>
      <c r="AN23" s="3"/>
      <c r="AO23" s="87"/>
      <c r="AP23" s="43" t="s">
        <v>203</v>
      </c>
      <c r="AQ23" s="124"/>
      <c r="AS23" s="79">
        <f t="shared" si="3"/>
        <v>6</v>
      </c>
      <c r="AT23" s="79">
        <f t="shared" si="4"/>
        <v>24</v>
      </c>
      <c r="AU23" s="79">
        <f t="shared" si="0"/>
        <v>16</v>
      </c>
      <c r="AV23" s="79">
        <f t="shared" si="5"/>
        <v>0</v>
      </c>
      <c r="AW23" s="79">
        <f t="shared" si="6"/>
        <v>8</v>
      </c>
      <c r="AX23" s="79">
        <f t="shared" si="7"/>
        <v>0.83333333333333326</v>
      </c>
      <c r="AY23" s="80">
        <f t="shared" si="8"/>
        <v>0.66666666666666663</v>
      </c>
      <c r="AZ23" s="80">
        <f t="shared" si="1"/>
        <v>0</v>
      </c>
      <c r="BA23" s="80">
        <f t="shared" si="1"/>
        <v>0.33333333333333331</v>
      </c>
      <c r="BB23" s="3" t="str">
        <f t="shared" si="2"/>
        <v>No</v>
      </c>
    </row>
    <row r="24" spans="2:54" ht="27.6" customHeight="1" x14ac:dyDescent="0.45">
      <c r="B24" s="1" t="s">
        <v>90</v>
      </c>
      <c r="C24" s="13" t="s">
        <v>91</v>
      </c>
      <c r="D24" s="3" t="s">
        <v>11</v>
      </c>
      <c r="E24" s="2" t="s">
        <v>179</v>
      </c>
      <c r="F24" s="147" t="s">
        <v>243</v>
      </c>
      <c r="G24" s="147" t="s">
        <v>244</v>
      </c>
      <c r="H24" s="147" t="s">
        <v>245</v>
      </c>
      <c r="I24" s="147" t="s">
        <v>246</v>
      </c>
      <c r="J24" s="3" t="s">
        <v>62</v>
      </c>
      <c r="K24" s="3" t="s">
        <v>62</v>
      </c>
      <c r="L24" s="3" t="s">
        <v>62</v>
      </c>
      <c r="M24" s="3" t="s">
        <v>62</v>
      </c>
      <c r="N24" s="3" t="s">
        <v>62</v>
      </c>
      <c r="O24" s="3" t="s">
        <v>62</v>
      </c>
      <c r="P24" s="3" t="s">
        <v>62</v>
      </c>
      <c r="Q24" s="3" t="s">
        <v>62</v>
      </c>
      <c r="R24" s="3" t="s">
        <v>62</v>
      </c>
      <c r="S24" s="3" t="s">
        <v>62</v>
      </c>
      <c r="T24" s="3" t="s">
        <v>62</v>
      </c>
      <c r="U24" s="3" t="s">
        <v>62</v>
      </c>
      <c r="V24" s="3" t="s">
        <v>62</v>
      </c>
      <c r="W24" s="3" t="s">
        <v>62</v>
      </c>
      <c r="X24" s="3" t="s">
        <v>62</v>
      </c>
      <c r="Y24" s="3" t="s">
        <v>62</v>
      </c>
      <c r="Z24" s="3" t="s">
        <v>43</v>
      </c>
      <c r="AA24" s="3" t="s">
        <v>43</v>
      </c>
      <c r="AB24" s="3" t="s">
        <v>43</v>
      </c>
      <c r="AC24" s="3" t="s">
        <v>43</v>
      </c>
      <c r="AD24" s="3" t="s">
        <v>62</v>
      </c>
      <c r="AE24" s="3" t="s">
        <v>62</v>
      </c>
      <c r="AF24" s="3" t="s">
        <v>62</v>
      </c>
      <c r="AG24" s="3" t="s">
        <v>62</v>
      </c>
      <c r="AH24" s="3" t="s">
        <v>62</v>
      </c>
      <c r="AI24" s="3" t="s">
        <v>62</v>
      </c>
      <c r="AJ24" s="3" t="s">
        <v>62</v>
      </c>
      <c r="AK24" s="132" t="s">
        <v>62</v>
      </c>
      <c r="AL24" s="3" t="s">
        <v>62</v>
      </c>
      <c r="AM24" s="3" t="s">
        <v>62</v>
      </c>
      <c r="AN24" s="3" t="s">
        <v>62</v>
      </c>
      <c r="AO24" s="3" t="s">
        <v>62</v>
      </c>
      <c r="AP24" s="43" t="s">
        <v>218</v>
      </c>
      <c r="AQ24" s="124"/>
      <c r="AS24" s="79">
        <f t="shared" si="3"/>
        <v>8</v>
      </c>
      <c r="AT24" s="79">
        <f t="shared" si="4"/>
        <v>32</v>
      </c>
      <c r="AU24" s="79">
        <f t="shared" si="0"/>
        <v>4</v>
      </c>
      <c r="AV24" s="79">
        <f t="shared" si="5"/>
        <v>0</v>
      </c>
      <c r="AW24" s="79">
        <f t="shared" si="6"/>
        <v>28</v>
      </c>
      <c r="AX24" s="79">
        <f t="shared" si="7"/>
        <v>0.875</v>
      </c>
      <c r="AY24" s="80">
        <f t="shared" si="8"/>
        <v>0.125</v>
      </c>
      <c r="AZ24" s="80">
        <f t="shared" si="1"/>
        <v>0</v>
      </c>
      <c r="BA24" s="80">
        <f t="shared" si="1"/>
        <v>0.875</v>
      </c>
      <c r="BB24" s="3" t="str">
        <f t="shared" si="2"/>
        <v>No</v>
      </c>
    </row>
    <row r="25" spans="2:54" ht="27.6" customHeight="1" x14ac:dyDescent="0.45">
      <c r="B25" s="1" t="s">
        <v>92</v>
      </c>
      <c r="C25" s="13" t="s">
        <v>93</v>
      </c>
      <c r="D25" s="3" t="s">
        <v>11</v>
      </c>
      <c r="E25" s="6" t="s">
        <v>67</v>
      </c>
      <c r="F25" s="6" t="s">
        <v>67</v>
      </c>
      <c r="G25" s="6" t="s">
        <v>67</v>
      </c>
      <c r="H25" s="6" t="s">
        <v>67</v>
      </c>
      <c r="I25" s="6" t="s">
        <v>67</v>
      </c>
      <c r="J25" s="3" t="s">
        <v>62</v>
      </c>
      <c r="K25" s="3" t="s">
        <v>62</v>
      </c>
      <c r="L25" s="3" t="s">
        <v>62</v>
      </c>
      <c r="M25" s="3" t="s">
        <v>62</v>
      </c>
      <c r="N25" s="3" t="s">
        <v>43</v>
      </c>
      <c r="O25" s="3" t="s">
        <v>43</v>
      </c>
      <c r="P25" s="3" t="s">
        <v>43</v>
      </c>
      <c r="Q25" s="3" t="s">
        <v>43</v>
      </c>
      <c r="R25" s="3" t="s">
        <v>43</v>
      </c>
      <c r="S25" s="3" t="s">
        <v>43</v>
      </c>
      <c r="T25" s="3" t="s">
        <v>43</v>
      </c>
      <c r="U25" s="3" t="s">
        <v>43</v>
      </c>
      <c r="V25" s="3" t="s">
        <v>43</v>
      </c>
      <c r="W25" s="3" t="s">
        <v>43</v>
      </c>
      <c r="X25" s="3" t="s">
        <v>43</v>
      </c>
      <c r="Y25" s="3" t="s">
        <v>43</v>
      </c>
      <c r="Z25" s="3"/>
      <c r="AA25" s="3"/>
      <c r="AB25" s="3"/>
      <c r="AC25" s="3"/>
      <c r="AD25" s="3" t="s">
        <v>43</v>
      </c>
      <c r="AE25" s="3" t="s">
        <v>49</v>
      </c>
      <c r="AF25" s="3" t="s">
        <v>49</v>
      </c>
      <c r="AG25" s="3" t="s">
        <v>49</v>
      </c>
      <c r="AH25" s="3" t="s">
        <v>43</v>
      </c>
      <c r="AI25" s="3" t="s">
        <v>43</v>
      </c>
      <c r="AJ25" s="3" t="s">
        <v>43</v>
      </c>
      <c r="AK25" s="132" t="s">
        <v>43</v>
      </c>
      <c r="AL25" s="3"/>
      <c r="AM25" s="3"/>
      <c r="AN25" s="3"/>
      <c r="AO25" s="87"/>
      <c r="AP25" s="43" t="s">
        <v>204</v>
      </c>
      <c r="AQ25" s="124"/>
      <c r="AS25" s="79">
        <f t="shared" si="3"/>
        <v>6</v>
      </c>
      <c r="AT25" s="79">
        <f t="shared" si="4"/>
        <v>24</v>
      </c>
      <c r="AU25" s="79">
        <f t="shared" si="0"/>
        <v>17</v>
      </c>
      <c r="AV25" s="79">
        <f t="shared" si="5"/>
        <v>3</v>
      </c>
      <c r="AW25" s="79">
        <f t="shared" si="6"/>
        <v>4</v>
      </c>
      <c r="AX25" s="79">
        <f t="shared" si="7"/>
        <v>0.83333333333333326</v>
      </c>
      <c r="AY25" s="80">
        <f t="shared" si="8"/>
        <v>0.70833333333333337</v>
      </c>
      <c r="AZ25" s="80">
        <f t="shared" si="1"/>
        <v>0.125</v>
      </c>
      <c r="BA25" s="80">
        <f t="shared" si="1"/>
        <v>0.16666666666666666</v>
      </c>
      <c r="BB25" s="3" t="str">
        <f t="shared" si="2"/>
        <v>No</v>
      </c>
    </row>
    <row r="26" spans="2:54" ht="27.6" customHeight="1" x14ac:dyDescent="0.45">
      <c r="B26" s="1" t="s">
        <v>50</v>
      </c>
      <c r="C26" s="13" t="s">
        <v>51</v>
      </c>
      <c r="D26" s="3" t="s">
        <v>11</v>
      </c>
      <c r="E26" s="6" t="s">
        <v>94</v>
      </c>
      <c r="F26" s="6" t="s">
        <v>94</v>
      </c>
      <c r="G26" s="6" t="s">
        <v>94</v>
      </c>
      <c r="H26" s="6" t="s">
        <v>94</v>
      </c>
      <c r="I26" s="6" t="s">
        <v>94</v>
      </c>
      <c r="J26" s="3" t="s">
        <v>43</v>
      </c>
      <c r="K26" s="3" t="s">
        <v>43</v>
      </c>
      <c r="L26" s="3" t="s">
        <v>43</v>
      </c>
      <c r="M26" s="3" t="s">
        <v>43</v>
      </c>
      <c r="N26" s="3" t="s">
        <v>43</v>
      </c>
      <c r="O26" s="3" t="s">
        <v>43</v>
      </c>
      <c r="P26" s="3" t="s">
        <v>43</v>
      </c>
      <c r="Q26" s="3" t="s">
        <v>43</v>
      </c>
      <c r="R26" s="3" t="s">
        <v>43</v>
      </c>
      <c r="S26" s="3" t="s">
        <v>43</v>
      </c>
      <c r="T26" s="3" t="s">
        <v>43</v>
      </c>
      <c r="U26" s="3" t="s">
        <v>43</v>
      </c>
      <c r="V26" s="3" t="s">
        <v>43</v>
      </c>
      <c r="W26" s="3" t="s">
        <v>43</v>
      </c>
      <c r="X26" s="3" t="s">
        <v>43</v>
      </c>
      <c r="Y26" s="3" t="s">
        <v>43</v>
      </c>
      <c r="Z26" s="3" t="s">
        <v>43</v>
      </c>
      <c r="AA26" s="3" t="s">
        <v>43</v>
      </c>
      <c r="AB26" s="3" t="s">
        <v>43</v>
      </c>
      <c r="AC26" s="3" t="s">
        <v>43</v>
      </c>
      <c r="AD26" s="3" t="s">
        <v>43</v>
      </c>
      <c r="AE26" s="3" t="s">
        <v>43</v>
      </c>
      <c r="AF26" s="3" t="s">
        <v>43</v>
      </c>
      <c r="AG26" s="3" t="s">
        <v>43</v>
      </c>
      <c r="AH26" s="3" t="s">
        <v>43</v>
      </c>
      <c r="AI26" s="3" t="s">
        <v>43</v>
      </c>
      <c r="AJ26" s="3" t="s">
        <v>43</v>
      </c>
      <c r="AK26" s="132" t="s">
        <v>43</v>
      </c>
      <c r="AL26" s="3" t="s">
        <v>43</v>
      </c>
      <c r="AM26" s="3" t="s">
        <v>43</v>
      </c>
      <c r="AN26" s="3" t="s">
        <v>43</v>
      </c>
      <c r="AO26" s="87" t="s">
        <v>43</v>
      </c>
      <c r="AP26" s="43" t="s">
        <v>205</v>
      </c>
      <c r="AQ26" s="124"/>
      <c r="AS26" s="79">
        <f t="shared" si="3"/>
        <v>8</v>
      </c>
      <c r="AT26" s="79">
        <f t="shared" si="4"/>
        <v>32</v>
      </c>
      <c r="AU26" s="79">
        <f t="shared" si="0"/>
        <v>32</v>
      </c>
      <c r="AV26" s="79">
        <f t="shared" si="5"/>
        <v>0</v>
      </c>
      <c r="AW26" s="79">
        <f t="shared" si="6"/>
        <v>0</v>
      </c>
      <c r="AX26" s="79">
        <f t="shared" si="7"/>
        <v>0.875</v>
      </c>
      <c r="AY26" s="80">
        <f t="shared" si="8"/>
        <v>1</v>
      </c>
      <c r="AZ26" s="80">
        <f t="shared" si="1"/>
        <v>0</v>
      </c>
      <c r="BA26" s="80">
        <f t="shared" si="1"/>
        <v>0</v>
      </c>
      <c r="BB26" s="3" t="str">
        <f t="shared" si="2"/>
        <v>Yes</v>
      </c>
    </row>
    <row r="27" spans="2:54" ht="27.6" customHeight="1" x14ac:dyDescent="0.45">
      <c r="B27" s="1" t="s">
        <v>95</v>
      </c>
      <c r="C27" s="2" t="s">
        <v>96</v>
      </c>
      <c r="D27" s="3" t="s">
        <v>11</v>
      </c>
      <c r="E27" s="100" t="s">
        <v>97</v>
      </c>
      <c r="F27" s="148" t="s">
        <v>97</v>
      </c>
      <c r="G27" s="148" t="s">
        <v>97</v>
      </c>
      <c r="H27" s="148" t="s">
        <v>97</v>
      </c>
      <c r="I27" s="148" t="s">
        <v>97</v>
      </c>
      <c r="J27" s="3" t="s">
        <v>43</v>
      </c>
      <c r="K27" s="3" t="s">
        <v>43</v>
      </c>
      <c r="L27" s="3" t="s">
        <v>43</v>
      </c>
      <c r="M27" s="3" t="s">
        <v>43</v>
      </c>
      <c r="N27" s="3" t="s">
        <v>62</v>
      </c>
      <c r="O27" s="3" t="s">
        <v>62</v>
      </c>
      <c r="P27" s="3" t="s">
        <v>62</v>
      </c>
      <c r="Q27" s="3" t="s">
        <v>62</v>
      </c>
      <c r="R27" s="3" t="s">
        <v>62</v>
      </c>
      <c r="S27" s="3" t="s">
        <v>62</v>
      </c>
      <c r="T27" s="3" t="s">
        <v>62</v>
      </c>
      <c r="U27" s="3" t="s">
        <v>62</v>
      </c>
      <c r="V27" s="3" t="s">
        <v>43</v>
      </c>
      <c r="W27" s="3" t="s">
        <v>43</v>
      </c>
      <c r="X27" s="3" t="s">
        <v>43</v>
      </c>
      <c r="Y27" s="3" t="s">
        <v>43</v>
      </c>
      <c r="Z27" s="3" t="s">
        <v>43</v>
      </c>
      <c r="AA27" s="3" t="s">
        <v>43</v>
      </c>
      <c r="AB27" s="3" t="s">
        <v>43</v>
      </c>
      <c r="AC27" s="3" t="s">
        <v>43</v>
      </c>
      <c r="AD27" s="3" t="s">
        <v>43</v>
      </c>
      <c r="AE27" s="3" t="s">
        <v>43</v>
      </c>
      <c r="AF27" s="3" t="s">
        <v>43</v>
      </c>
      <c r="AG27" s="3" t="s">
        <v>43</v>
      </c>
      <c r="AH27" s="3"/>
      <c r="AI27" s="3"/>
      <c r="AJ27" s="3"/>
      <c r="AK27" s="132"/>
      <c r="AL27" s="3"/>
      <c r="AM27" s="3"/>
      <c r="AN27" s="3"/>
      <c r="AO27" s="87"/>
      <c r="AP27" s="43" t="s">
        <v>219</v>
      </c>
      <c r="AQ27" s="124"/>
      <c r="AS27" s="79">
        <f t="shared" si="3"/>
        <v>6</v>
      </c>
      <c r="AT27" s="79">
        <f t="shared" si="4"/>
        <v>24</v>
      </c>
      <c r="AU27" s="79">
        <f t="shared" si="0"/>
        <v>16</v>
      </c>
      <c r="AV27" s="79">
        <f t="shared" si="5"/>
        <v>0</v>
      </c>
      <c r="AW27" s="79">
        <f t="shared" si="6"/>
        <v>8</v>
      </c>
      <c r="AX27" s="79">
        <f t="shared" si="7"/>
        <v>0.83333333333333326</v>
      </c>
      <c r="AY27" s="80">
        <f t="shared" si="8"/>
        <v>0.66666666666666663</v>
      </c>
      <c r="AZ27" s="80">
        <f t="shared" si="1"/>
        <v>0</v>
      </c>
      <c r="BA27" s="80">
        <f t="shared" si="1"/>
        <v>0.33333333333333331</v>
      </c>
      <c r="BB27" s="3" t="str">
        <f t="shared" si="2"/>
        <v>No</v>
      </c>
    </row>
    <row r="28" spans="2:54" ht="27.6" customHeight="1" x14ac:dyDescent="0.45">
      <c r="B28" s="1" t="s">
        <v>59</v>
      </c>
      <c r="C28" s="5" t="s">
        <v>60</v>
      </c>
      <c r="D28" s="3" t="s">
        <v>11</v>
      </c>
      <c r="E28" s="6" t="s">
        <v>61</v>
      </c>
      <c r="F28" s="6" t="s">
        <v>61</v>
      </c>
      <c r="G28" s="77" t="s">
        <v>61</v>
      </c>
      <c r="H28" s="147" t="s">
        <v>61</v>
      </c>
      <c r="I28" s="147" t="s">
        <v>61</v>
      </c>
      <c r="J28" s="3" t="s">
        <v>43</v>
      </c>
      <c r="K28" s="3" t="s">
        <v>43</v>
      </c>
      <c r="L28" s="3" t="s">
        <v>43</v>
      </c>
      <c r="M28" s="3" t="s">
        <v>43</v>
      </c>
      <c r="N28" s="3" t="s">
        <v>43</v>
      </c>
      <c r="O28" s="3" t="s">
        <v>43</v>
      </c>
      <c r="P28" s="3" t="s">
        <v>43</v>
      </c>
      <c r="Q28" s="3" t="s">
        <v>43</v>
      </c>
      <c r="R28" s="3" t="s">
        <v>43</v>
      </c>
      <c r="S28" s="3" t="s">
        <v>43</v>
      </c>
      <c r="T28" s="3" t="s">
        <v>43</v>
      </c>
      <c r="U28" s="3" t="s">
        <v>43</v>
      </c>
      <c r="V28" s="3" t="s">
        <v>43</v>
      </c>
      <c r="W28" s="3" t="s">
        <v>43</v>
      </c>
      <c r="X28" s="3" t="s">
        <v>43</v>
      </c>
      <c r="Y28" s="3" t="s">
        <v>43</v>
      </c>
      <c r="Z28" s="3" t="s">
        <v>49</v>
      </c>
      <c r="AA28" s="3" t="s">
        <v>49</v>
      </c>
      <c r="AB28" s="3" t="s">
        <v>49</v>
      </c>
      <c r="AC28" s="3" t="s">
        <v>49</v>
      </c>
      <c r="AD28" s="3" t="s">
        <v>43</v>
      </c>
      <c r="AE28" s="3" t="s">
        <v>43</v>
      </c>
      <c r="AF28" s="3" t="s">
        <v>43</v>
      </c>
      <c r="AG28" s="3" t="s">
        <v>43</v>
      </c>
      <c r="AH28" s="3" t="s">
        <v>43</v>
      </c>
      <c r="AI28" s="3" t="s">
        <v>43</v>
      </c>
      <c r="AJ28" s="3" t="s">
        <v>43</v>
      </c>
      <c r="AK28" s="132" t="s">
        <v>43</v>
      </c>
      <c r="AL28" s="3"/>
      <c r="AM28" s="3"/>
      <c r="AN28" s="3"/>
      <c r="AO28" s="87"/>
      <c r="AP28" s="43" t="s">
        <v>174</v>
      </c>
      <c r="AQ28" s="124"/>
      <c r="AS28" s="79">
        <f t="shared" si="3"/>
        <v>7</v>
      </c>
      <c r="AT28" s="79">
        <f t="shared" si="4"/>
        <v>28</v>
      </c>
      <c r="AU28" s="79">
        <f t="shared" si="0"/>
        <v>24</v>
      </c>
      <c r="AV28" s="79">
        <f t="shared" si="5"/>
        <v>4</v>
      </c>
      <c r="AW28" s="79">
        <f t="shared" si="6"/>
        <v>0</v>
      </c>
      <c r="AX28" s="79">
        <f t="shared" si="7"/>
        <v>0.8571428571428571</v>
      </c>
      <c r="AY28" s="80">
        <f t="shared" si="8"/>
        <v>0.8571428571428571</v>
      </c>
      <c r="AZ28" s="80">
        <f t="shared" si="1"/>
        <v>0.14285714285714285</v>
      </c>
      <c r="BA28" s="80">
        <f t="shared" si="1"/>
        <v>0</v>
      </c>
      <c r="BB28" s="3" t="str">
        <f t="shared" si="2"/>
        <v>Yes</v>
      </c>
    </row>
    <row r="29" spans="2:54" ht="27.6" customHeight="1" x14ac:dyDescent="0.45">
      <c r="B29" s="1" t="s">
        <v>63</v>
      </c>
      <c r="C29" s="2" t="s">
        <v>64</v>
      </c>
      <c r="D29" s="3" t="s">
        <v>11</v>
      </c>
      <c r="E29" s="3" t="s">
        <v>61</v>
      </c>
      <c r="F29" s="147" t="s">
        <v>61</v>
      </c>
      <c r="G29" s="147" t="s">
        <v>61</v>
      </c>
      <c r="H29" s="147" t="s">
        <v>61</v>
      </c>
      <c r="I29" s="147" t="s">
        <v>61</v>
      </c>
      <c r="J29" s="3" t="s">
        <v>43</v>
      </c>
      <c r="K29" s="3" t="s">
        <v>43</v>
      </c>
      <c r="L29" s="3" t="s">
        <v>43</v>
      </c>
      <c r="M29" s="3" t="s">
        <v>43</v>
      </c>
      <c r="N29" s="3" t="s">
        <v>43</v>
      </c>
      <c r="O29" s="3" t="s">
        <v>43</v>
      </c>
      <c r="P29" s="3" t="s">
        <v>43</v>
      </c>
      <c r="Q29" s="3" t="s">
        <v>43</v>
      </c>
      <c r="R29" s="3" t="s">
        <v>43</v>
      </c>
      <c r="S29" s="3" t="s">
        <v>43</v>
      </c>
      <c r="T29" s="3" t="s">
        <v>43</v>
      </c>
      <c r="U29" s="3" t="s">
        <v>43</v>
      </c>
      <c r="V29" s="3" t="s">
        <v>43</v>
      </c>
      <c r="W29" s="3" t="s">
        <v>43</v>
      </c>
      <c r="X29" s="3" t="s">
        <v>43</v>
      </c>
      <c r="Y29" s="3" t="s">
        <v>43</v>
      </c>
      <c r="Z29" s="3" t="s">
        <v>49</v>
      </c>
      <c r="AA29" s="3" t="s">
        <v>49</v>
      </c>
      <c r="AB29" s="3" t="s">
        <v>49</v>
      </c>
      <c r="AC29" s="3" t="s">
        <v>49</v>
      </c>
      <c r="AD29" s="3"/>
      <c r="AE29" s="3"/>
      <c r="AF29" s="3"/>
      <c r="AG29" s="3"/>
      <c r="AH29" s="3" t="s">
        <v>43</v>
      </c>
      <c r="AI29" s="3" t="s">
        <v>43</v>
      </c>
      <c r="AJ29" s="3" t="s">
        <v>43</v>
      </c>
      <c r="AK29" s="132" t="s">
        <v>43</v>
      </c>
      <c r="AL29" s="3"/>
      <c r="AM29" s="3"/>
      <c r="AN29" s="3"/>
      <c r="AO29" s="87"/>
      <c r="AP29" s="43" t="s">
        <v>206</v>
      </c>
      <c r="AQ29" s="124"/>
      <c r="AS29" s="79">
        <f t="shared" si="3"/>
        <v>6</v>
      </c>
      <c r="AT29" s="79">
        <f t="shared" si="4"/>
        <v>24</v>
      </c>
      <c r="AU29" s="79">
        <f t="shared" si="0"/>
        <v>20</v>
      </c>
      <c r="AV29" s="79">
        <f t="shared" si="5"/>
        <v>4</v>
      </c>
      <c r="AW29" s="79">
        <f t="shared" si="6"/>
        <v>0</v>
      </c>
      <c r="AX29" s="79">
        <f t="shared" si="7"/>
        <v>0.83333333333333326</v>
      </c>
      <c r="AY29" s="80">
        <f t="shared" si="8"/>
        <v>0.83333333333333337</v>
      </c>
      <c r="AZ29" s="80">
        <f t="shared" si="1"/>
        <v>0.16666666666666666</v>
      </c>
      <c r="BA29" s="80">
        <f t="shared" si="1"/>
        <v>0</v>
      </c>
      <c r="BB29" s="85" t="str">
        <f t="shared" si="2"/>
        <v>Yes</v>
      </c>
    </row>
    <row r="30" spans="2:54" ht="27.6" customHeight="1" x14ac:dyDescent="0.45">
      <c r="B30" s="1" t="s">
        <v>98</v>
      </c>
      <c r="C30" s="2" t="s">
        <v>66</v>
      </c>
      <c r="D30" s="3" t="s">
        <v>11</v>
      </c>
      <c r="E30" s="3" t="s">
        <v>67</v>
      </c>
      <c r="F30" s="147" t="s">
        <v>67</v>
      </c>
      <c r="G30" s="147" t="s">
        <v>67</v>
      </c>
      <c r="H30" s="147" t="s">
        <v>67</v>
      </c>
      <c r="I30" s="147" t="s">
        <v>67</v>
      </c>
      <c r="J30" s="3" t="s">
        <v>43</v>
      </c>
      <c r="K30" s="3" t="s">
        <v>43</v>
      </c>
      <c r="L30" s="3" t="s">
        <v>43</v>
      </c>
      <c r="M30" s="3" t="s">
        <v>43</v>
      </c>
      <c r="N30" s="3" t="s">
        <v>62</v>
      </c>
      <c r="O30" s="3" t="s">
        <v>62</v>
      </c>
      <c r="P30" s="3" t="s">
        <v>62</v>
      </c>
      <c r="Q30" s="3" t="s">
        <v>62</v>
      </c>
      <c r="R30" s="3" t="s">
        <v>43</v>
      </c>
      <c r="S30" s="3" t="s">
        <v>43</v>
      </c>
      <c r="T30" s="3" t="s">
        <v>43</v>
      </c>
      <c r="U30" s="3" t="s">
        <v>43</v>
      </c>
      <c r="V30" s="3" t="s">
        <v>43</v>
      </c>
      <c r="W30" s="3" t="s">
        <v>43</v>
      </c>
      <c r="X30" s="3" t="s">
        <v>43</v>
      </c>
      <c r="Y30" s="3" t="s">
        <v>43</v>
      </c>
      <c r="Z30" s="3" t="s">
        <v>49</v>
      </c>
      <c r="AA30" s="3" t="s">
        <v>49</v>
      </c>
      <c r="AB30" s="3" t="s">
        <v>49</v>
      </c>
      <c r="AC30" s="3" t="s">
        <v>49</v>
      </c>
      <c r="AD30" s="3" t="s">
        <v>43</v>
      </c>
      <c r="AE30" s="3" t="s">
        <v>43</v>
      </c>
      <c r="AF30" s="3" t="s">
        <v>43</v>
      </c>
      <c r="AG30" s="3" t="s">
        <v>43</v>
      </c>
      <c r="AH30" s="3" t="s">
        <v>62</v>
      </c>
      <c r="AI30" s="3" t="s">
        <v>62</v>
      </c>
      <c r="AJ30" s="3" t="s">
        <v>62</v>
      </c>
      <c r="AK30" s="132" t="s">
        <v>62</v>
      </c>
      <c r="AL30" s="3"/>
      <c r="AM30" s="3"/>
      <c r="AN30" s="3"/>
      <c r="AO30" s="87"/>
      <c r="AP30" s="43" t="s">
        <v>220</v>
      </c>
      <c r="AQ30" s="124"/>
      <c r="AS30" s="79">
        <f t="shared" si="3"/>
        <v>7</v>
      </c>
      <c r="AT30" s="79">
        <f t="shared" si="4"/>
        <v>28</v>
      </c>
      <c r="AU30" s="79">
        <f t="shared" si="0"/>
        <v>16</v>
      </c>
      <c r="AV30" s="79">
        <f t="shared" si="5"/>
        <v>4</v>
      </c>
      <c r="AW30" s="79">
        <f t="shared" si="6"/>
        <v>8</v>
      </c>
      <c r="AX30" s="79">
        <f t="shared" si="7"/>
        <v>0.8571428571428571</v>
      </c>
      <c r="AY30" s="80">
        <f t="shared" si="8"/>
        <v>0.5714285714285714</v>
      </c>
      <c r="AZ30" s="80">
        <f t="shared" si="1"/>
        <v>0.14285714285714285</v>
      </c>
      <c r="BA30" s="80">
        <f t="shared" si="1"/>
        <v>0.2857142857142857</v>
      </c>
      <c r="BB30" s="3" t="str">
        <f t="shared" si="2"/>
        <v>No</v>
      </c>
    </row>
    <row r="31" spans="2:54" ht="27.6" customHeight="1" thickBot="1" x14ac:dyDescent="0.5">
      <c r="B31" s="7" t="s">
        <v>99</v>
      </c>
      <c r="C31" s="8" t="s">
        <v>69</v>
      </c>
      <c r="D31" s="9" t="s">
        <v>11</v>
      </c>
      <c r="E31" s="9" t="s">
        <v>70</v>
      </c>
      <c r="F31" s="146" t="s">
        <v>70</v>
      </c>
      <c r="G31" s="146" t="s">
        <v>70</v>
      </c>
      <c r="H31" s="146" t="s">
        <v>70</v>
      </c>
      <c r="I31" s="146" t="s">
        <v>70</v>
      </c>
      <c r="J31" s="9" t="s">
        <v>43</v>
      </c>
      <c r="K31" s="9" t="s">
        <v>43</v>
      </c>
      <c r="L31" s="9" t="s">
        <v>43</v>
      </c>
      <c r="M31" s="9" t="s">
        <v>43</v>
      </c>
      <c r="N31" s="9" t="s">
        <v>43</v>
      </c>
      <c r="O31" s="9" t="s">
        <v>43</v>
      </c>
      <c r="P31" s="9" t="s">
        <v>43</v>
      </c>
      <c r="Q31" s="9" t="s">
        <v>43</v>
      </c>
      <c r="R31" s="9" t="s">
        <v>43</v>
      </c>
      <c r="S31" s="9" t="s">
        <v>43</v>
      </c>
      <c r="T31" s="9" t="s">
        <v>43</v>
      </c>
      <c r="U31" s="9" t="s">
        <v>43</v>
      </c>
      <c r="V31" s="9" t="s">
        <v>43</v>
      </c>
      <c r="W31" s="9" t="s">
        <v>43</v>
      </c>
      <c r="X31" s="9" t="s">
        <v>43</v>
      </c>
      <c r="Y31" s="9" t="s">
        <v>43</v>
      </c>
      <c r="Z31" s="9" t="s">
        <v>43</v>
      </c>
      <c r="AA31" s="9" t="s">
        <v>43</v>
      </c>
      <c r="AB31" s="9" t="s">
        <v>43</v>
      </c>
      <c r="AC31" s="9" t="s">
        <v>43</v>
      </c>
      <c r="AD31" s="9" t="s">
        <v>43</v>
      </c>
      <c r="AE31" s="9" t="s">
        <v>43</v>
      </c>
      <c r="AF31" s="9" t="s">
        <v>43</v>
      </c>
      <c r="AG31" s="9" t="s">
        <v>43</v>
      </c>
      <c r="AH31" s="9" t="s">
        <v>43</v>
      </c>
      <c r="AI31" s="9" t="s">
        <v>43</v>
      </c>
      <c r="AJ31" s="9" t="s">
        <v>43</v>
      </c>
      <c r="AK31" s="138" t="s">
        <v>43</v>
      </c>
      <c r="AL31" s="9"/>
      <c r="AM31" s="9"/>
      <c r="AN31" s="9"/>
      <c r="AO31" s="120"/>
      <c r="AP31" s="121" t="s">
        <v>229</v>
      </c>
      <c r="AQ31" s="124"/>
      <c r="AS31" s="79">
        <f t="shared" si="3"/>
        <v>7</v>
      </c>
      <c r="AT31" s="81">
        <f t="shared" si="4"/>
        <v>28</v>
      </c>
      <c r="AU31" s="81">
        <f t="shared" si="0"/>
        <v>28</v>
      </c>
      <c r="AV31" s="81">
        <f t="shared" si="5"/>
        <v>0</v>
      </c>
      <c r="AW31" s="81">
        <f t="shared" si="6"/>
        <v>0</v>
      </c>
      <c r="AX31" s="79">
        <f t="shared" si="7"/>
        <v>0.8571428571428571</v>
      </c>
      <c r="AY31" s="80">
        <f>AU31/$AT31</f>
        <v>1</v>
      </c>
      <c r="AZ31" s="80">
        <f t="shared" si="1"/>
        <v>0</v>
      </c>
      <c r="BA31" s="80">
        <f t="shared" si="1"/>
        <v>0</v>
      </c>
      <c r="BB31" s="3" t="str">
        <f t="shared" si="2"/>
        <v>Yes</v>
      </c>
    </row>
    <row r="32" spans="2:54" ht="27.6" customHeight="1" x14ac:dyDescent="0.45">
      <c r="B32" s="22" t="s">
        <v>119</v>
      </c>
      <c r="C32" s="52" t="s">
        <v>186</v>
      </c>
      <c r="D32" s="10" t="s">
        <v>104</v>
      </c>
      <c r="E32" s="23"/>
      <c r="F32" s="27"/>
      <c r="G32" s="27"/>
      <c r="H32" s="27"/>
      <c r="I32" s="27"/>
      <c r="J32" s="447"/>
      <c r="K32" s="448"/>
      <c r="L32" s="448"/>
      <c r="M32" s="449"/>
      <c r="N32" s="447"/>
      <c r="O32" s="448"/>
      <c r="P32" s="448"/>
      <c r="Q32" s="449"/>
      <c r="R32" s="447" t="s">
        <v>119</v>
      </c>
      <c r="S32" s="448"/>
      <c r="T32" s="448"/>
      <c r="U32" s="449"/>
      <c r="V32" s="447"/>
      <c r="W32" s="448"/>
      <c r="X32" s="448"/>
      <c r="Y32" s="449"/>
      <c r="Z32" s="447"/>
      <c r="AA32" s="448"/>
      <c r="AB32" s="448"/>
      <c r="AC32" s="449"/>
      <c r="AD32" s="447"/>
      <c r="AE32" s="448"/>
      <c r="AF32" s="448"/>
      <c r="AG32" s="449"/>
      <c r="AH32" s="447"/>
      <c r="AI32" s="448"/>
      <c r="AJ32" s="448"/>
      <c r="AK32" s="449"/>
      <c r="AL32" s="447"/>
      <c r="AM32" s="448"/>
      <c r="AN32" s="448"/>
      <c r="AO32" s="449"/>
      <c r="AP32" s="38" t="s">
        <v>166</v>
      </c>
      <c r="AQ32" s="125"/>
      <c r="AR32" s="79" t="s">
        <v>252</v>
      </c>
      <c r="AS32" s="79"/>
      <c r="AT32" s="82">
        <f>SUM(AT18:AT31)</f>
        <v>372</v>
      </c>
      <c r="AU32" s="82">
        <f>SUM(AU18:AU31)</f>
        <v>261</v>
      </c>
      <c r="AV32" s="82">
        <f>SUM(AV18:AV31)</f>
        <v>43</v>
      </c>
      <c r="AW32" s="82">
        <f>SUM(AW18:AW31)</f>
        <v>68</v>
      </c>
      <c r="AX32" s="19"/>
      <c r="AY32" s="80">
        <f>AU32/$AT32</f>
        <v>0.70161290322580649</v>
      </c>
      <c r="AZ32" s="80">
        <f t="shared" ref="AZ32" si="9">AV32/$AT32</f>
        <v>0.11559139784946236</v>
      </c>
      <c r="BA32" s="80">
        <f t="shared" ref="BA32" si="10">AW32/$AT32</f>
        <v>0.18279569892473119</v>
      </c>
      <c r="BB32" s="3"/>
    </row>
    <row r="33" spans="2:54" ht="27.6" customHeight="1" x14ac:dyDescent="0.45">
      <c r="B33" s="1" t="s">
        <v>120</v>
      </c>
      <c r="C33" s="53" t="s">
        <v>187</v>
      </c>
      <c r="D33" s="4" t="s">
        <v>104</v>
      </c>
      <c r="E33" s="19"/>
      <c r="F33" s="3"/>
      <c r="G33" s="3"/>
      <c r="H33" s="3"/>
      <c r="I33" s="3"/>
      <c r="J33" s="450"/>
      <c r="K33" s="451"/>
      <c r="L33" s="451"/>
      <c r="M33" s="452"/>
      <c r="N33" s="450"/>
      <c r="O33" s="451"/>
      <c r="P33" s="451"/>
      <c r="Q33" s="452"/>
      <c r="R33" s="450" t="s">
        <v>120</v>
      </c>
      <c r="S33" s="451"/>
      <c r="T33" s="451"/>
      <c r="U33" s="452"/>
      <c r="V33" s="450"/>
      <c r="W33" s="451"/>
      <c r="X33" s="451"/>
      <c r="Y33" s="452"/>
      <c r="Z33" s="450"/>
      <c r="AA33" s="451"/>
      <c r="AB33" s="451"/>
      <c r="AC33" s="452"/>
      <c r="AD33" s="450"/>
      <c r="AE33" s="451"/>
      <c r="AF33" s="451"/>
      <c r="AG33" s="452"/>
      <c r="AH33" s="450"/>
      <c r="AI33" s="451"/>
      <c r="AJ33" s="451"/>
      <c r="AK33" s="452"/>
      <c r="AL33" s="450"/>
      <c r="AM33" s="451"/>
      <c r="AN33" s="451"/>
      <c r="AO33" s="452"/>
      <c r="AP33" s="40" t="s">
        <v>167</v>
      </c>
      <c r="AQ33" s="125"/>
      <c r="AR33" s="109"/>
      <c r="AS33" s="109"/>
      <c r="AT33" s="107"/>
      <c r="AU33" s="107"/>
      <c r="AV33" s="107"/>
      <c r="AW33" s="107"/>
      <c r="AX33" s="69"/>
      <c r="AY33" s="110"/>
      <c r="AZ33" s="110"/>
      <c r="BA33" s="110"/>
      <c r="BB33" s="84"/>
    </row>
    <row r="34" spans="2:54" ht="27.6" customHeight="1" x14ac:dyDescent="0.45">
      <c r="B34" s="1" t="s">
        <v>121</v>
      </c>
      <c r="C34" s="53" t="s">
        <v>103</v>
      </c>
      <c r="D34" s="51" t="s">
        <v>104</v>
      </c>
      <c r="E34" s="19"/>
      <c r="F34" s="3"/>
      <c r="G34" s="3"/>
      <c r="H34" s="3"/>
      <c r="I34" s="3"/>
      <c r="J34" s="450"/>
      <c r="K34" s="451"/>
      <c r="L34" s="451"/>
      <c r="M34" s="452"/>
      <c r="N34" s="450"/>
      <c r="O34" s="451"/>
      <c r="P34" s="451"/>
      <c r="Q34" s="452"/>
      <c r="R34" s="450" t="s">
        <v>121</v>
      </c>
      <c r="S34" s="451"/>
      <c r="T34" s="451"/>
      <c r="U34" s="452"/>
      <c r="V34" s="450"/>
      <c r="W34" s="451"/>
      <c r="X34" s="451"/>
      <c r="Y34" s="452"/>
      <c r="Z34" s="450"/>
      <c r="AA34" s="451"/>
      <c r="AB34" s="451"/>
      <c r="AC34" s="452"/>
      <c r="AD34" s="450"/>
      <c r="AE34" s="451"/>
      <c r="AF34" s="451"/>
      <c r="AG34" s="452"/>
      <c r="AH34" s="450"/>
      <c r="AI34" s="451"/>
      <c r="AJ34" s="451"/>
      <c r="AK34" s="452"/>
      <c r="AL34" s="450"/>
      <c r="AM34" s="451"/>
      <c r="AN34" s="451"/>
      <c r="AO34" s="452"/>
      <c r="AP34" s="40" t="s">
        <v>167</v>
      </c>
      <c r="AQ34" s="125"/>
      <c r="BB34" s="84"/>
    </row>
    <row r="35" spans="2:54" ht="27.6" customHeight="1" x14ac:dyDescent="0.45">
      <c r="B35" s="20" t="s">
        <v>256</v>
      </c>
      <c r="C35" s="139" t="s">
        <v>56</v>
      </c>
      <c r="D35" s="74" t="s">
        <v>221</v>
      </c>
      <c r="E35" s="137" t="s">
        <v>223</v>
      </c>
      <c r="F35" s="12"/>
      <c r="G35" s="12"/>
      <c r="H35" s="12"/>
      <c r="I35" s="12"/>
      <c r="J35" s="503"/>
      <c r="K35" s="504"/>
      <c r="L35" s="504"/>
      <c r="M35" s="505"/>
      <c r="N35" s="503"/>
      <c r="O35" s="504"/>
      <c r="P35" s="504"/>
      <c r="Q35" s="505"/>
      <c r="R35" s="503"/>
      <c r="S35" s="504"/>
      <c r="T35" s="504"/>
      <c r="U35" s="505"/>
      <c r="V35" s="503"/>
      <c r="W35" s="504"/>
      <c r="X35" s="504"/>
      <c r="Y35" s="505"/>
      <c r="Z35" s="503"/>
      <c r="AA35" s="504"/>
      <c r="AB35" s="504"/>
      <c r="AC35" s="505"/>
      <c r="AD35" s="503"/>
      <c r="AE35" s="504"/>
      <c r="AF35" s="504"/>
      <c r="AG35" s="505"/>
      <c r="AH35" s="503" t="s">
        <v>224</v>
      </c>
      <c r="AI35" s="504"/>
      <c r="AJ35" s="504"/>
      <c r="AK35" s="505"/>
      <c r="AL35" s="503"/>
      <c r="AM35" s="504"/>
      <c r="AN35" s="504"/>
      <c r="AO35" s="505"/>
      <c r="AP35" s="140"/>
      <c r="AQ35" s="125"/>
      <c r="BB35" s="84"/>
    </row>
    <row r="36" spans="2:54" ht="27.6" customHeight="1" x14ac:dyDescent="0.45">
      <c r="B36" s="1" t="s">
        <v>257</v>
      </c>
      <c r="C36" s="53"/>
      <c r="D36" s="51" t="s">
        <v>222</v>
      </c>
      <c r="E36" s="19"/>
      <c r="F36" s="3"/>
      <c r="G36" s="3"/>
      <c r="H36" s="3"/>
      <c r="I36" s="3"/>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t="s">
        <v>225</v>
      </c>
      <c r="AI36" s="465"/>
      <c r="AJ36" s="465"/>
      <c r="AK36" s="465"/>
      <c r="AL36" s="465"/>
      <c r="AM36" s="465"/>
      <c r="AN36" s="465"/>
      <c r="AO36" s="465"/>
      <c r="AP36" s="142" t="s">
        <v>226</v>
      </c>
      <c r="AQ36" s="125"/>
      <c r="BB36" s="84"/>
    </row>
    <row r="37" spans="2:54" ht="27.6" customHeight="1" x14ac:dyDescent="0.45">
      <c r="B37" s="1" t="s">
        <v>45</v>
      </c>
      <c r="C37" s="2" t="s">
        <v>46</v>
      </c>
      <c r="D37" s="3" t="s">
        <v>11</v>
      </c>
      <c r="E37" s="143" t="s">
        <v>273</v>
      </c>
      <c r="F37" s="3"/>
      <c r="G37" s="3"/>
      <c r="H37" s="3"/>
      <c r="I37" s="3"/>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t="s">
        <v>271</v>
      </c>
      <c r="AM37" s="465"/>
      <c r="AN37" s="465"/>
      <c r="AO37" s="465"/>
      <c r="AP37" s="142" t="s">
        <v>266</v>
      </c>
      <c r="AQ37" s="125"/>
      <c r="BB37" s="84"/>
    </row>
    <row r="38" spans="2:54" ht="27.6" customHeight="1" x14ac:dyDescent="0.45">
      <c r="B38" s="1" t="s">
        <v>272</v>
      </c>
      <c r="C38" s="2" t="s">
        <v>96</v>
      </c>
      <c r="D38" s="3" t="s">
        <v>11</v>
      </c>
      <c r="E38" s="143" t="s">
        <v>273</v>
      </c>
      <c r="F38" s="3"/>
      <c r="G38" s="3"/>
      <c r="H38" s="3"/>
      <c r="I38" s="3"/>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t="s">
        <v>50</v>
      </c>
      <c r="AM38" s="465"/>
      <c r="AN38" s="465"/>
      <c r="AO38" s="465"/>
      <c r="AP38" s="142" t="s">
        <v>266</v>
      </c>
      <c r="AQ38" s="125"/>
      <c r="BB38" s="84"/>
    </row>
    <row r="39" spans="2:54" ht="27.6" customHeight="1" thickBot="1" x14ac:dyDescent="0.5">
      <c r="B39" s="7" t="s">
        <v>267</v>
      </c>
      <c r="C39" s="8" t="s">
        <v>268</v>
      </c>
      <c r="D39" s="9" t="s">
        <v>11</v>
      </c>
      <c r="E39" s="29" t="s">
        <v>269</v>
      </c>
      <c r="F39" s="9"/>
      <c r="G39" s="9"/>
      <c r="H39" s="9"/>
      <c r="I39" s="9"/>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t="s">
        <v>270</v>
      </c>
      <c r="AM39" s="506"/>
      <c r="AN39" s="506"/>
      <c r="AO39" s="506"/>
      <c r="AP39" s="122"/>
      <c r="AQ39" s="126"/>
      <c r="BB39" s="84"/>
    </row>
    <row r="40" spans="2:54" ht="27.6" customHeight="1" thickBot="1" x14ac:dyDescent="0.5">
      <c r="B40" s="66"/>
      <c r="C40" s="54"/>
      <c r="D40" s="83"/>
      <c r="E40" s="69"/>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row>
    <row r="41" spans="2:54" ht="16.149999999999999" thickBot="1" x14ac:dyDescent="0.5">
      <c r="B41" s="458" t="s">
        <v>255</v>
      </c>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60"/>
    </row>
    <row r="42" spans="2:54" ht="28.5" x14ac:dyDescent="0.45">
      <c r="B42" s="111" t="s">
        <v>1</v>
      </c>
      <c r="C42" s="112" t="s">
        <v>2</v>
      </c>
      <c r="D42" s="112" t="s">
        <v>3</v>
      </c>
      <c r="E42" s="112" t="s">
        <v>114</v>
      </c>
      <c r="F42" s="443" t="s">
        <v>234</v>
      </c>
      <c r="G42" s="443"/>
      <c r="H42" s="443"/>
      <c r="I42" s="443"/>
      <c r="J42" s="443" t="s">
        <v>110</v>
      </c>
      <c r="K42" s="443"/>
      <c r="L42" s="443"/>
      <c r="M42" s="443"/>
      <c r="N42" s="443" t="s">
        <v>111</v>
      </c>
      <c r="O42" s="443"/>
      <c r="P42" s="443"/>
      <c r="Q42" s="443"/>
      <c r="R42" s="443" t="s">
        <v>254</v>
      </c>
      <c r="S42" s="443"/>
      <c r="T42" s="443"/>
      <c r="U42" s="443"/>
      <c r="V42" s="443" t="s">
        <v>150</v>
      </c>
      <c r="W42" s="443"/>
      <c r="X42" s="443"/>
      <c r="Y42" s="443"/>
      <c r="Z42" s="443" t="s">
        <v>125</v>
      </c>
      <c r="AA42" s="443"/>
      <c r="AB42" s="443"/>
      <c r="AC42" s="443"/>
      <c r="AD42" s="443" t="s">
        <v>195</v>
      </c>
      <c r="AE42" s="443"/>
      <c r="AF42" s="443"/>
      <c r="AG42" s="443"/>
      <c r="AH42" s="443" t="s">
        <v>264</v>
      </c>
      <c r="AI42" s="443"/>
      <c r="AJ42" s="443"/>
      <c r="AK42" s="444"/>
      <c r="AL42" s="443" t="s">
        <v>284</v>
      </c>
      <c r="AM42" s="443"/>
      <c r="AN42" s="443"/>
      <c r="AO42" s="444"/>
      <c r="AP42" s="113" t="s">
        <v>8</v>
      </c>
    </row>
    <row r="43" spans="2:54" ht="14.45" customHeight="1" x14ac:dyDescent="0.45">
      <c r="B43" s="95" t="s">
        <v>128</v>
      </c>
      <c r="C43" s="91"/>
      <c r="D43" s="91"/>
      <c r="E43" s="91"/>
      <c r="F43" s="445"/>
      <c r="G43" s="446"/>
      <c r="H43" s="446"/>
      <c r="I43" s="461"/>
      <c r="J43" s="445">
        <v>29</v>
      </c>
      <c r="K43" s="446">
        <v>29</v>
      </c>
      <c r="L43" s="446">
        <v>29</v>
      </c>
      <c r="M43" s="461">
        <v>29</v>
      </c>
      <c r="N43" s="445">
        <v>3</v>
      </c>
      <c r="O43" s="446">
        <v>3</v>
      </c>
      <c r="P43" s="446">
        <v>3</v>
      </c>
      <c r="Q43" s="461">
        <v>3</v>
      </c>
      <c r="R43" s="445">
        <v>2</v>
      </c>
      <c r="S43" s="446">
        <v>2</v>
      </c>
      <c r="T43" s="446">
        <v>2</v>
      </c>
      <c r="U43" s="461">
        <v>2</v>
      </c>
      <c r="V43" s="445">
        <v>5</v>
      </c>
      <c r="W43" s="446">
        <v>5</v>
      </c>
      <c r="X43" s="446">
        <v>5</v>
      </c>
      <c r="Y43" s="461">
        <v>5</v>
      </c>
      <c r="Z43" s="445">
        <v>4</v>
      </c>
      <c r="AA43" s="446">
        <v>4</v>
      </c>
      <c r="AB43" s="446">
        <v>4</v>
      </c>
      <c r="AC43" s="461">
        <v>4</v>
      </c>
      <c r="AD43" s="445">
        <v>20</v>
      </c>
      <c r="AE43" s="446">
        <v>20</v>
      </c>
      <c r="AF43" s="446">
        <v>20</v>
      </c>
      <c r="AG43" s="461">
        <v>20</v>
      </c>
      <c r="AH43" s="445"/>
      <c r="AI43" s="446"/>
      <c r="AJ43" s="446"/>
      <c r="AK43" s="446"/>
      <c r="AL43" s="445"/>
      <c r="AM43" s="446"/>
      <c r="AN43" s="446"/>
      <c r="AO43" s="446"/>
      <c r="AP43" s="94"/>
    </row>
    <row r="44" spans="2:54" ht="14.45" customHeight="1" x14ac:dyDescent="0.45">
      <c r="B44" s="95" t="s">
        <v>129</v>
      </c>
      <c r="C44" s="91"/>
      <c r="D44" s="91"/>
      <c r="E44" s="91"/>
      <c r="F44" s="445"/>
      <c r="G44" s="446"/>
      <c r="H44" s="446"/>
      <c r="I44" s="461"/>
      <c r="J44" s="445" t="s">
        <v>131</v>
      </c>
      <c r="K44" s="446" t="s">
        <v>131</v>
      </c>
      <c r="L44" s="446" t="s">
        <v>131</v>
      </c>
      <c r="M44" s="461" t="s">
        <v>131</v>
      </c>
      <c r="N44" s="445" t="s">
        <v>134</v>
      </c>
      <c r="O44" s="446" t="s">
        <v>134</v>
      </c>
      <c r="P44" s="446" t="s">
        <v>134</v>
      </c>
      <c r="Q44" s="461" t="s">
        <v>134</v>
      </c>
      <c r="R44" s="445" t="s">
        <v>144</v>
      </c>
      <c r="S44" s="446" t="s">
        <v>144</v>
      </c>
      <c r="T44" s="446" t="s">
        <v>144</v>
      </c>
      <c r="U44" s="461" t="s">
        <v>144</v>
      </c>
      <c r="V44" s="445" t="s">
        <v>134</v>
      </c>
      <c r="W44" s="446" t="s">
        <v>134</v>
      </c>
      <c r="X44" s="446" t="s">
        <v>134</v>
      </c>
      <c r="Y44" s="461" t="s">
        <v>134</v>
      </c>
      <c r="Z44" s="445" t="s">
        <v>131</v>
      </c>
      <c r="AA44" s="446" t="s">
        <v>131</v>
      </c>
      <c r="AB44" s="446" t="s">
        <v>131</v>
      </c>
      <c r="AC44" s="461" t="s">
        <v>131</v>
      </c>
      <c r="AD44" s="445" t="s">
        <v>197</v>
      </c>
      <c r="AE44" s="446" t="s">
        <v>197</v>
      </c>
      <c r="AF44" s="446" t="s">
        <v>197</v>
      </c>
      <c r="AG44" s="461" t="s">
        <v>197</v>
      </c>
      <c r="AH44" s="445"/>
      <c r="AI44" s="446"/>
      <c r="AJ44" s="446"/>
      <c r="AK44" s="446"/>
      <c r="AL44" s="445"/>
      <c r="AM44" s="446"/>
      <c r="AN44" s="446"/>
      <c r="AO44" s="446"/>
      <c r="AP44" s="94"/>
    </row>
    <row r="45" spans="2:54" ht="14.45" customHeight="1" x14ac:dyDescent="0.45">
      <c r="B45" s="95" t="s">
        <v>127</v>
      </c>
      <c r="C45" s="91"/>
      <c r="D45" s="91"/>
      <c r="E45" s="91"/>
      <c r="F45" s="445"/>
      <c r="G45" s="446"/>
      <c r="H45" s="446"/>
      <c r="I45" s="461"/>
      <c r="J45" s="445" t="s">
        <v>43</v>
      </c>
      <c r="K45" s="446" t="s">
        <v>43</v>
      </c>
      <c r="L45" s="446" t="s">
        <v>43</v>
      </c>
      <c r="M45" s="461" t="s">
        <v>43</v>
      </c>
      <c r="N45" s="445" t="s">
        <v>135</v>
      </c>
      <c r="O45" s="446" t="s">
        <v>135</v>
      </c>
      <c r="P45" s="446" t="s">
        <v>135</v>
      </c>
      <c r="Q45" s="461" t="s">
        <v>135</v>
      </c>
      <c r="R45" s="445"/>
      <c r="S45" s="446"/>
      <c r="T45" s="446"/>
      <c r="U45" s="461"/>
      <c r="V45" s="445" t="s">
        <v>135</v>
      </c>
      <c r="W45" s="446" t="s">
        <v>135</v>
      </c>
      <c r="X45" s="446" t="s">
        <v>135</v>
      </c>
      <c r="Y45" s="461" t="s">
        <v>135</v>
      </c>
      <c r="Z45" s="445" t="s">
        <v>135</v>
      </c>
      <c r="AA45" s="446" t="s">
        <v>135</v>
      </c>
      <c r="AB45" s="446" t="s">
        <v>135</v>
      </c>
      <c r="AC45" s="461" t="s">
        <v>135</v>
      </c>
      <c r="AD45" s="445" t="s">
        <v>43</v>
      </c>
      <c r="AE45" s="446" t="s">
        <v>43</v>
      </c>
      <c r="AF45" s="446" t="s">
        <v>43</v>
      </c>
      <c r="AG45" s="461" t="s">
        <v>43</v>
      </c>
      <c r="AH45" s="445"/>
      <c r="AI45" s="446"/>
      <c r="AJ45" s="446"/>
      <c r="AK45" s="446"/>
      <c r="AL45" s="445"/>
      <c r="AM45" s="446"/>
      <c r="AN45" s="446"/>
      <c r="AO45" s="446"/>
      <c r="AP45" s="94"/>
      <c r="AS45" s="429" t="s">
        <v>253</v>
      </c>
      <c r="AT45" s="429" t="s">
        <v>251</v>
      </c>
      <c r="AU45" s="431" t="s">
        <v>247</v>
      </c>
      <c r="AV45" s="432"/>
      <c r="AW45" s="433"/>
      <c r="AX45" s="434" t="s">
        <v>250</v>
      </c>
      <c r="AY45" s="436" t="s">
        <v>248</v>
      </c>
      <c r="AZ45" s="436"/>
      <c r="BA45" s="436"/>
      <c r="BB45" s="467" t="s">
        <v>249</v>
      </c>
    </row>
    <row r="46" spans="2:54" ht="14.45" customHeight="1" x14ac:dyDescent="0.45">
      <c r="B46" s="95" t="s">
        <v>130</v>
      </c>
      <c r="C46" s="91"/>
      <c r="D46" s="91"/>
      <c r="E46" s="91"/>
      <c r="F46" s="445"/>
      <c r="G46" s="446"/>
      <c r="H46" s="446"/>
      <c r="I46" s="461"/>
      <c r="J46" s="445" t="s">
        <v>44</v>
      </c>
      <c r="K46" s="446" t="s">
        <v>44</v>
      </c>
      <c r="L46" s="446" t="s">
        <v>44</v>
      </c>
      <c r="M46" s="461" t="s">
        <v>44</v>
      </c>
      <c r="N46" s="445" t="s">
        <v>44</v>
      </c>
      <c r="O46" s="446" t="s">
        <v>44</v>
      </c>
      <c r="P46" s="446" t="s">
        <v>44</v>
      </c>
      <c r="Q46" s="461" t="s">
        <v>44</v>
      </c>
      <c r="R46" s="445"/>
      <c r="S46" s="446"/>
      <c r="T46" s="446"/>
      <c r="U46" s="461"/>
      <c r="V46" s="445" t="s">
        <v>44</v>
      </c>
      <c r="W46" s="446" t="s">
        <v>44</v>
      </c>
      <c r="X46" s="446" t="s">
        <v>44</v>
      </c>
      <c r="Y46" s="461" t="s">
        <v>44</v>
      </c>
      <c r="Z46" s="445" t="s">
        <v>44</v>
      </c>
      <c r="AA46" s="446" t="s">
        <v>44</v>
      </c>
      <c r="AB46" s="446" t="s">
        <v>44</v>
      </c>
      <c r="AC46" s="461" t="s">
        <v>44</v>
      </c>
      <c r="AD46" s="445" t="s">
        <v>44</v>
      </c>
      <c r="AE46" s="446" t="s">
        <v>44</v>
      </c>
      <c r="AF46" s="446" t="s">
        <v>44</v>
      </c>
      <c r="AG46" s="461" t="s">
        <v>44</v>
      </c>
      <c r="AH46" s="445"/>
      <c r="AI46" s="446"/>
      <c r="AJ46" s="446"/>
      <c r="AK46" s="446"/>
      <c r="AL46" s="445"/>
      <c r="AM46" s="446"/>
      <c r="AN46" s="446"/>
      <c r="AO46" s="446"/>
      <c r="AP46" s="94"/>
      <c r="AS46" s="430"/>
      <c r="AT46" s="430"/>
      <c r="AU46" s="99" t="s">
        <v>43</v>
      </c>
      <c r="AV46" s="99" t="s">
        <v>49</v>
      </c>
      <c r="AW46" s="99" t="s">
        <v>62</v>
      </c>
      <c r="AX46" s="435"/>
      <c r="AY46" s="99" t="s">
        <v>43</v>
      </c>
      <c r="AZ46" s="99" t="s">
        <v>49</v>
      </c>
      <c r="BA46" s="99" t="s">
        <v>62</v>
      </c>
      <c r="BB46" s="467"/>
    </row>
    <row r="47" spans="2:54" ht="27" customHeight="1" x14ac:dyDescent="0.45">
      <c r="B47" s="1" t="s">
        <v>45</v>
      </c>
      <c r="C47" s="2" t="s">
        <v>46</v>
      </c>
      <c r="D47" s="3" t="s">
        <v>11</v>
      </c>
      <c r="E47" s="26" t="s">
        <v>146</v>
      </c>
      <c r="F47" s="76" t="s">
        <v>294</v>
      </c>
      <c r="G47" s="76" t="s">
        <v>237</v>
      </c>
      <c r="H47" s="76" t="s">
        <v>297</v>
      </c>
      <c r="I47" s="76" t="s">
        <v>298</v>
      </c>
      <c r="J47" s="3" t="s">
        <v>43</v>
      </c>
      <c r="K47" s="3" t="s">
        <v>43</v>
      </c>
      <c r="L47" s="3" t="s">
        <v>43</v>
      </c>
      <c r="M47" s="3" t="s">
        <v>43</v>
      </c>
      <c r="N47" s="3" t="s">
        <v>43</v>
      </c>
      <c r="O47" s="3" t="s">
        <v>43</v>
      </c>
      <c r="P47" s="3" t="s">
        <v>43</v>
      </c>
      <c r="Q47" s="3" t="s">
        <v>43</v>
      </c>
      <c r="R47" s="3" t="s">
        <v>43</v>
      </c>
      <c r="S47" s="3" t="s">
        <v>43</v>
      </c>
      <c r="T47" s="3" t="s">
        <v>43</v>
      </c>
      <c r="U47" s="3" t="s">
        <v>43</v>
      </c>
      <c r="V47" s="3" t="s">
        <v>43</v>
      </c>
      <c r="W47" s="3" t="s">
        <v>43</v>
      </c>
      <c r="X47" s="3" t="s">
        <v>43</v>
      </c>
      <c r="Y47" s="3" t="s">
        <v>43</v>
      </c>
      <c r="Z47" s="3"/>
      <c r="AA47" s="3"/>
      <c r="AB47" s="3"/>
      <c r="AC47" s="3"/>
      <c r="AD47" s="3" t="s">
        <v>43</v>
      </c>
      <c r="AE47" s="3" t="s">
        <v>43</v>
      </c>
      <c r="AF47" s="3" t="s">
        <v>43</v>
      </c>
      <c r="AG47" s="3" t="s">
        <v>43</v>
      </c>
      <c r="AH47" s="3" t="s">
        <v>43</v>
      </c>
      <c r="AI47" s="3" t="s">
        <v>43</v>
      </c>
      <c r="AJ47" s="3" t="s">
        <v>43</v>
      </c>
      <c r="AK47" s="3" t="s">
        <v>43</v>
      </c>
      <c r="AL47" s="3" t="s">
        <v>43</v>
      </c>
      <c r="AM47" s="3" t="s">
        <v>43</v>
      </c>
      <c r="AN47" s="3" t="s">
        <v>43</v>
      </c>
      <c r="AO47" s="87" t="s">
        <v>43</v>
      </c>
      <c r="AP47" s="28" t="s">
        <v>151</v>
      </c>
      <c r="AS47" s="79">
        <f>AT47/4</f>
        <v>7</v>
      </c>
      <c r="AT47" s="79">
        <f>AU47+AV47+AW47</f>
        <v>28</v>
      </c>
      <c r="AU47" s="79">
        <f t="shared" ref="AU47:AU54" si="11">COUNTIF(J47:AO47,"Yes")</f>
        <v>28</v>
      </c>
      <c r="AV47" s="79">
        <f>COUNTIF(J47:AO47,"Too small")</f>
        <v>0</v>
      </c>
      <c r="AW47" s="79">
        <f>COUNTIF(J47:AO47,"Too large")</f>
        <v>0</v>
      </c>
      <c r="AX47" s="79">
        <f>(100-100/AS47)/100</f>
        <v>0.8571428571428571</v>
      </c>
      <c r="AY47" s="80">
        <f>AU47/$AT47</f>
        <v>1</v>
      </c>
      <c r="AZ47" s="80">
        <f t="shared" ref="AZ47:AZ54" si="12">AV47/$AT47</f>
        <v>0</v>
      </c>
      <c r="BA47" s="80">
        <f t="shared" ref="BA47:BA54" si="13">AW47/$AT47</f>
        <v>0</v>
      </c>
      <c r="BB47" s="3" t="str">
        <f t="shared" ref="BB47:BB54" si="14">IF(AY47&gt;=AX47, "Yes", "No")</f>
        <v>Yes</v>
      </c>
    </row>
    <row r="48" spans="2:54" ht="27" customHeight="1" x14ac:dyDescent="0.45">
      <c r="B48" s="1" t="s">
        <v>47</v>
      </c>
      <c r="C48" s="2" t="s">
        <v>48</v>
      </c>
      <c r="D48" s="3" t="s">
        <v>11</v>
      </c>
      <c r="E48" s="48" t="s">
        <v>148</v>
      </c>
      <c r="F48" s="147" t="s">
        <v>295</v>
      </c>
      <c r="G48" s="147" t="s">
        <v>295</v>
      </c>
      <c r="H48" s="147" t="s">
        <v>295</v>
      </c>
      <c r="I48" s="147" t="s">
        <v>295</v>
      </c>
      <c r="J48" s="3" t="s">
        <v>49</v>
      </c>
      <c r="K48" s="3" t="s">
        <v>49</v>
      </c>
      <c r="L48" s="3" t="s">
        <v>49</v>
      </c>
      <c r="M48" s="3" t="s">
        <v>49</v>
      </c>
      <c r="N48" s="3" t="s">
        <v>43</v>
      </c>
      <c r="O48" s="3" t="s">
        <v>43</v>
      </c>
      <c r="P48" s="3" t="s">
        <v>43</v>
      </c>
      <c r="Q48" s="3" t="s">
        <v>43</v>
      </c>
      <c r="R48" s="3" t="s">
        <v>43</v>
      </c>
      <c r="S48" s="3" t="s">
        <v>43</v>
      </c>
      <c r="T48" s="3" t="s">
        <v>43</v>
      </c>
      <c r="U48" s="3" t="s">
        <v>43</v>
      </c>
      <c r="V48" s="3" t="s">
        <v>43</v>
      </c>
      <c r="W48" s="3" t="s">
        <v>43</v>
      </c>
      <c r="X48" s="3" t="s">
        <v>43</v>
      </c>
      <c r="Y48" s="3" t="s">
        <v>43</v>
      </c>
      <c r="Z48" s="3"/>
      <c r="AA48" s="3"/>
      <c r="AB48" s="3"/>
      <c r="AC48" s="3"/>
      <c r="AD48" s="3" t="s">
        <v>62</v>
      </c>
      <c r="AE48" s="3" t="s">
        <v>62</v>
      </c>
      <c r="AF48" s="3" t="s">
        <v>43</v>
      </c>
      <c r="AG48" s="3" t="s">
        <v>43</v>
      </c>
      <c r="AH48" s="3" t="s">
        <v>43</v>
      </c>
      <c r="AI48" s="3" t="s">
        <v>43</v>
      </c>
      <c r="AJ48" s="3" t="s">
        <v>43</v>
      </c>
      <c r="AK48" s="3" t="s">
        <v>43</v>
      </c>
      <c r="AL48" s="3"/>
      <c r="AM48" s="88"/>
      <c r="AN48" s="3"/>
      <c r="AO48" s="87"/>
      <c r="AP48" s="28" t="s">
        <v>152</v>
      </c>
      <c r="AS48" s="79">
        <f t="shared" ref="AS48:AS55" si="15">AT48/4</f>
        <v>6</v>
      </c>
      <c r="AT48" s="79">
        <f t="shared" ref="AT48:AT54" si="16">AU48+AV48+AW48</f>
        <v>24</v>
      </c>
      <c r="AU48" s="79">
        <f t="shared" si="11"/>
        <v>18</v>
      </c>
      <c r="AV48" s="79">
        <f t="shared" ref="AV48:AV54" si="17">COUNTIF(J48:AO48,"Too small")</f>
        <v>4</v>
      </c>
      <c r="AW48" s="79">
        <f t="shared" ref="AW48:AW54" si="18">COUNTIF(J48:AO48,"Too large")</f>
        <v>2</v>
      </c>
      <c r="AX48" s="79">
        <f t="shared" ref="AX48:AX54" si="19">(100-100/AS48)/100</f>
        <v>0.83333333333333326</v>
      </c>
      <c r="AY48" s="80">
        <f t="shared" ref="AY48:AY54" si="20">AU48/$AT48</f>
        <v>0.75</v>
      </c>
      <c r="AZ48" s="80">
        <f t="shared" si="12"/>
        <v>0.16666666666666666</v>
      </c>
      <c r="BA48" s="80">
        <f t="shared" si="13"/>
        <v>8.3333333333333329E-2</v>
      </c>
      <c r="BB48" s="3" t="str">
        <f t="shared" si="14"/>
        <v>No</v>
      </c>
    </row>
    <row r="49" spans="2:54" ht="27" customHeight="1" x14ac:dyDescent="0.45">
      <c r="B49" s="1" t="s">
        <v>50</v>
      </c>
      <c r="C49" s="2" t="s">
        <v>51</v>
      </c>
      <c r="D49" s="3" t="s">
        <v>52</v>
      </c>
      <c r="E49" s="3" t="s">
        <v>157</v>
      </c>
      <c r="F49" s="147" t="s">
        <v>292</v>
      </c>
      <c r="G49" s="147" t="s">
        <v>292</v>
      </c>
      <c r="H49" s="147" t="s">
        <v>292</v>
      </c>
      <c r="I49" s="147" t="s">
        <v>292</v>
      </c>
      <c r="J49" s="3" t="s">
        <v>43</v>
      </c>
      <c r="K49" s="3" t="s">
        <v>43</v>
      </c>
      <c r="L49" s="3" t="s">
        <v>43</v>
      </c>
      <c r="M49" s="3" t="s">
        <v>43</v>
      </c>
      <c r="N49" s="3" t="s">
        <v>62</v>
      </c>
      <c r="O49" s="3" t="s">
        <v>62</v>
      </c>
      <c r="P49" s="3" t="s">
        <v>62</v>
      </c>
      <c r="Q49" s="3" t="s">
        <v>62</v>
      </c>
      <c r="R49" s="3" t="s">
        <v>43</v>
      </c>
      <c r="S49" s="3" t="s">
        <v>43</v>
      </c>
      <c r="T49" s="3" t="s">
        <v>43</v>
      </c>
      <c r="U49" s="3" t="s">
        <v>43</v>
      </c>
      <c r="V49" s="3" t="s">
        <v>43</v>
      </c>
      <c r="W49" s="3" t="s">
        <v>43</v>
      </c>
      <c r="X49" s="3" t="s">
        <v>43</v>
      </c>
      <c r="Y49" s="3" t="s">
        <v>43</v>
      </c>
      <c r="Z49" s="3"/>
      <c r="AA49" s="3"/>
      <c r="AB49" s="3"/>
      <c r="AC49" s="3"/>
      <c r="AD49" s="3" t="s">
        <v>43</v>
      </c>
      <c r="AE49" s="3" t="s">
        <v>43</v>
      </c>
      <c r="AF49" s="3" t="s">
        <v>43</v>
      </c>
      <c r="AG49" s="3" t="s">
        <v>43</v>
      </c>
      <c r="AH49" s="3" t="s">
        <v>43</v>
      </c>
      <c r="AI49" s="3" t="s">
        <v>43</v>
      </c>
      <c r="AJ49" s="3" t="s">
        <v>43</v>
      </c>
      <c r="AK49" s="3" t="s">
        <v>43</v>
      </c>
      <c r="AL49" s="3"/>
      <c r="AM49" s="88"/>
      <c r="AN49" s="3"/>
      <c r="AO49" s="87"/>
      <c r="AP49" s="116"/>
      <c r="AS49" s="79">
        <f t="shared" si="15"/>
        <v>6</v>
      </c>
      <c r="AT49" s="79">
        <f t="shared" si="16"/>
        <v>24</v>
      </c>
      <c r="AU49" s="79">
        <f t="shared" si="11"/>
        <v>20</v>
      </c>
      <c r="AV49" s="79">
        <f t="shared" si="17"/>
        <v>0</v>
      </c>
      <c r="AW49" s="79">
        <f t="shared" si="18"/>
        <v>4</v>
      </c>
      <c r="AX49" s="79">
        <f t="shared" si="19"/>
        <v>0.83333333333333326</v>
      </c>
      <c r="AY49" s="80">
        <f t="shared" si="20"/>
        <v>0.83333333333333337</v>
      </c>
      <c r="AZ49" s="80">
        <f t="shared" si="12"/>
        <v>0</v>
      </c>
      <c r="BA49" s="80">
        <f t="shared" si="13"/>
        <v>0.16666666666666666</v>
      </c>
      <c r="BB49" s="3" t="str">
        <f t="shared" si="14"/>
        <v>Yes</v>
      </c>
    </row>
    <row r="50" spans="2:54" ht="27" customHeight="1" x14ac:dyDescent="0.45">
      <c r="B50" s="1" t="s">
        <v>53</v>
      </c>
      <c r="C50" s="2" t="s">
        <v>54</v>
      </c>
      <c r="D50" s="3" t="s">
        <v>11</v>
      </c>
      <c r="E50" s="2" t="s">
        <v>156</v>
      </c>
      <c r="F50" s="147" t="s">
        <v>293</v>
      </c>
      <c r="G50" s="147" t="s">
        <v>238</v>
      </c>
      <c r="H50" s="147" t="s">
        <v>288</v>
      </c>
      <c r="I50" s="147" t="s">
        <v>290</v>
      </c>
      <c r="J50" s="3" t="s">
        <v>43</v>
      </c>
      <c r="K50" s="3" t="s">
        <v>43</v>
      </c>
      <c r="L50" s="3" t="s">
        <v>43</v>
      </c>
      <c r="M50" s="3" t="s">
        <v>43</v>
      </c>
      <c r="N50" s="3" t="s">
        <v>62</v>
      </c>
      <c r="O50" s="3" t="s">
        <v>62</v>
      </c>
      <c r="P50" s="3" t="s">
        <v>62</v>
      </c>
      <c r="Q50" s="3" t="s">
        <v>62</v>
      </c>
      <c r="R50" s="3" t="s">
        <v>43</v>
      </c>
      <c r="S50" s="3" t="s">
        <v>43</v>
      </c>
      <c r="T50" s="3" t="s">
        <v>43</v>
      </c>
      <c r="U50" s="3" t="s">
        <v>43</v>
      </c>
      <c r="V50" s="3" t="s">
        <v>43</v>
      </c>
      <c r="W50" s="3" t="s">
        <v>43</v>
      </c>
      <c r="X50" s="3" t="s">
        <v>43</v>
      </c>
      <c r="Y50" s="3" t="s">
        <v>43</v>
      </c>
      <c r="Z50" s="3"/>
      <c r="AA50" s="3"/>
      <c r="AB50" s="3"/>
      <c r="AC50" s="3"/>
      <c r="AD50" s="3" t="s">
        <v>43</v>
      </c>
      <c r="AE50" s="3" t="s">
        <v>43</v>
      </c>
      <c r="AF50" s="3" t="s">
        <v>43</v>
      </c>
      <c r="AG50" s="3" t="s">
        <v>43</v>
      </c>
      <c r="AH50" s="3"/>
      <c r="AI50" s="3"/>
      <c r="AJ50" s="3"/>
      <c r="AK50" s="3"/>
      <c r="AL50" s="3" t="s">
        <v>43</v>
      </c>
      <c r="AM50" s="3" t="s">
        <v>43</v>
      </c>
      <c r="AN50" s="3" t="s">
        <v>43</v>
      </c>
      <c r="AO50" s="87" t="s">
        <v>43</v>
      </c>
      <c r="AP50" s="116"/>
      <c r="AS50" s="79">
        <f t="shared" si="15"/>
        <v>6</v>
      </c>
      <c r="AT50" s="79">
        <f t="shared" si="16"/>
        <v>24</v>
      </c>
      <c r="AU50" s="79">
        <f t="shared" si="11"/>
        <v>20</v>
      </c>
      <c r="AV50" s="79">
        <f t="shared" si="17"/>
        <v>0</v>
      </c>
      <c r="AW50" s="79">
        <f t="shared" si="18"/>
        <v>4</v>
      </c>
      <c r="AX50" s="79">
        <f t="shared" si="19"/>
        <v>0.83333333333333326</v>
      </c>
      <c r="AY50" s="80">
        <f t="shared" si="20"/>
        <v>0.83333333333333337</v>
      </c>
      <c r="AZ50" s="80">
        <f t="shared" si="12"/>
        <v>0</v>
      </c>
      <c r="BA50" s="80">
        <f t="shared" si="13"/>
        <v>0.16666666666666666</v>
      </c>
      <c r="BB50" s="3" t="str">
        <f t="shared" si="14"/>
        <v>Yes</v>
      </c>
    </row>
    <row r="51" spans="2:54" ht="27" customHeight="1" x14ac:dyDescent="0.45">
      <c r="B51" s="1" t="s">
        <v>55</v>
      </c>
      <c r="C51" s="2" t="s">
        <v>56</v>
      </c>
      <c r="D51" s="3" t="s">
        <v>57</v>
      </c>
      <c r="E51" s="48" t="s">
        <v>58</v>
      </c>
      <c r="F51" s="147" t="s">
        <v>58</v>
      </c>
      <c r="G51" s="147" t="s">
        <v>296</v>
      </c>
      <c r="H51" s="147" t="s">
        <v>296</v>
      </c>
      <c r="I51" s="147" t="s">
        <v>296</v>
      </c>
      <c r="J51" s="3" t="s">
        <v>43</v>
      </c>
      <c r="K51" s="3" t="s">
        <v>43</v>
      </c>
      <c r="L51" s="3" t="s">
        <v>43</v>
      </c>
      <c r="M51" s="3" t="s">
        <v>43</v>
      </c>
      <c r="N51" s="3" t="s">
        <v>43</v>
      </c>
      <c r="O51" s="3" t="s">
        <v>43</v>
      </c>
      <c r="P51" s="3" t="s">
        <v>43</v>
      </c>
      <c r="Q51" s="3" t="s">
        <v>43</v>
      </c>
      <c r="R51" s="3" t="s">
        <v>49</v>
      </c>
      <c r="S51" s="3" t="s">
        <v>49</v>
      </c>
      <c r="T51" s="3" t="s">
        <v>62</v>
      </c>
      <c r="U51" s="3" t="s">
        <v>62</v>
      </c>
      <c r="V51" s="3" t="s">
        <v>49</v>
      </c>
      <c r="W51" s="3" t="s">
        <v>49</v>
      </c>
      <c r="X51" s="3" t="s">
        <v>49</v>
      </c>
      <c r="Y51" s="3" t="s">
        <v>49</v>
      </c>
      <c r="Z51" s="3"/>
      <c r="AA51" s="3"/>
      <c r="AB51" s="3"/>
      <c r="AC51" s="3"/>
      <c r="AD51" s="3" t="s">
        <v>43</v>
      </c>
      <c r="AE51" s="3" t="s">
        <v>43</v>
      </c>
      <c r="AF51" s="3" t="s">
        <v>43</v>
      </c>
      <c r="AG51" s="3" t="s">
        <v>62</v>
      </c>
      <c r="AH51" s="3"/>
      <c r="AI51" s="3"/>
      <c r="AJ51" s="3"/>
      <c r="AK51" s="3"/>
      <c r="AL51" s="3"/>
      <c r="AM51" s="3"/>
      <c r="AN51" s="3"/>
      <c r="AO51" s="87"/>
      <c r="AP51" s="28" t="s">
        <v>199</v>
      </c>
      <c r="AS51" s="79">
        <f t="shared" si="15"/>
        <v>5</v>
      </c>
      <c r="AT51" s="79">
        <f t="shared" si="16"/>
        <v>20</v>
      </c>
      <c r="AU51" s="79">
        <f t="shared" si="11"/>
        <v>11</v>
      </c>
      <c r="AV51" s="79">
        <f t="shared" si="17"/>
        <v>6</v>
      </c>
      <c r="AW51" s="79">
        <f t="shared" si="18"/>
        <v>3</v>
      </c>
      <c r="AX51" s="79">
        <f t="shared" si="19"/>
        <v>0.8</v>
      </c>
      <c r="AY51" s="80">
        <f t="shared" si="20"/>
        <v>0.55000000000000004</v>
      </c>
      <c r="AZ51" s="80">
        <f t="shared" si="12"/>
        <v>0.3</v>
      </c>
      <c r="BA51" s="80">
        <f t="shared" si="13"/>
        <v>0.15</v>
      </c>
      <c r="BB51" s="3" t="str">
        <f t="shared" si="14"/>
        <v>No</v>
      </c>
    </row>
    <row r="52" spans="2:54" ht="27" customHeight="1" x14ac:dyDescent="0.45">
      <c r="B52" s="1" t="s">
        <v>59</v>
      </c>
      <c r="C52" s="5" t="s">
        <v>60</v>
      </c>
      <c r="D52" s="3" t="s">
        <v>11</v>
      </c>
      <c r="E52" s="6" t="s">
        <v>61</v>
      </c>
      <c r="F52" s="6" t="s">
        <v>61</v>
      </c>
      <c r="G52" s="6" t="s">
        <v>61</v>
      </c>
      <c r="H52" s="6" t="s">
        <v>61</v>
      </c>
      <c r="I52" s="6" t="s">
        <v>61</v>
      </c>
      <c r="J52" s="3" t="s">
        <v>62</v>
      </c>
      <c r="K52" s="3" t="s">
        <v>62</v>
      </c>
      <c r="L52" s="3" t="s">
        <v>62</v>
      </c>
      <c r="M52" s="3" t="s">
        <v>62</v>
      </c>
      <c r="N52" s="3" t="s">
        <v>43</v>
      </c>
      <c r="O52" s="3" t="s">
        <v>43</v>
      </c>
      <c r="P52" s="3" t="s">
        <v>43</v>
      </c>
      <c r="Q52" s="3" t="s">
        <v>43</v>
      </c>
      <c r="R52" s="3" t="s">
        <v>43</v>
      </c>
      <c r="S52" s="3" t="s">
        <v>43</v>
      </c>
      <c r="T52" s="3" t="s">
        <v>43</v>
      </c>
      <c r="U52" s="3" t="s">
        <v>43</v>
      </c>
      <c r="V52" s="3" t="s">
        <v>43</v>
      </c>
      <c r="W52" s="3" t="s">
        <v>43</v>
      </c>
      <c r="X52" s="3" t="s">
        <v>43</v>
      </c>
      <c r="Y52" s="3" t="s">
        <v>43</v>
      </c>
      <c r="Z52" s="3" t="s">
        <v>49</v>
      </c>
      <c r="AA52" s="3" t="s">
        <v>49</v>
      </c>
      <c r="AB52" s="3" t="s">
        <v>49</v>
      </c>
      <c r="AC52" s="3" t="s">
        <v>49</v>
      </c>
      <c r="AD52" s="3" t="s">
        <v>43</v>
      </c>
      <c r="AE52" s="3" t="s">
        <v>43</v>
      </c>
      <c r="AF52" s="3" t="s">
        <v>49</v>
      </c>
      <c r="AG52" s="3" t="s">
        <v>49</v>
      </c>
      <c r="AH52" s="3"/>
      <c r="AI52" s="3"/>
      <c r="AJ52" s="3"/>
      <c r="AK52" s="3"/>
      <c r="AL52" s="3"/>
      <c r="AM52" s="3"/>
      <c r="AN52" s="3"/>
      <c r="AO52" s="87"/>
      <c r="AP52" s="116"/>
      <c r="AS52" s="79">
        <f t="shared" si="15"/>
        <v>6</v>
      </c>
      <c r="AT52" s="79">
        <f t="shared" si="16"/>
        <v>24</v>
      </c>
      <c r="AU52" s="79">
        <f t="shared" si="11"/>
        <v>14</v>
      </c>
      <c r="AV52" s="79">
        <f t="shared" si="17"/>
        <v>6</v>
      </c>
      <c r="AW52" s="79">
        <f t="shared" si="18"/>
        <v>4</v>
      </c>
      <c r="AX52" s="79">
        <f t="shared" si="19"/>
        <v>0.83333333333333326</v>
      </c>
      <c r="AY52" s="80">
        <f t="shared" si="20"/>
        <v>0.58333333333333337</v>
      </c>
      <c r="AZ52" s="80">
        <f t="shared" si="12"/>
        <v>0.25</v>
      </c>
      <c r="BA52" s="80">
        <f t="shared" si="13"/>
        <v>0.16666666666666666</v>
      </c>
      <c r="BB52" s="3" t="str">
        <f t="shared" si="14"/>
        <v>No</v>
      </c>
    </row>
    <row r="53" spans="2:54" ht="27" customHeight="1" x14ac:dyDescent="0.45">
      <c r="B53" s="1" t="s">
        <v>63</v>
      </c>
      <c r="C53" s="2" t="s">
        <v>64</v>
      </c>
      <c r="D53" s="3" t="s">
        <v>11</v>
      </c>
      <c r="E53" s="3" t="s">
        <v>61</v>
      </c>
      <c r="F53" s="147" t="s">
        <v>61</v>
      </c>
      <c r="G53" s="147" t="s">
        <v>61</v>
      </c>
      <c r="H53" s="147" t="s">
        <v>61</v>
      </c>
      <c r="I53" s="147" t="s">
        <v>61</v>
      </c>
      <c r="J53" s="3" t="s">
        <v>62</v>
      </c>
      <c r="K53" s="3" t="s">
        <v>62</v>
      </c>
      <c r="L53" s="3" t="s">
        <v>62</v>
      </c>
      <c r="M53" s="3" t="s">
        <v>62</v>
      </c>
      <c r="N53" s="3" t="s">
        <v>43</v>
      </c>
      <c r="O53" s="3" t="s">
        <v>43</v>
      </c>
      <c r="P53" s="3" t="s">
        <v>43</v>
      </c>
      <c r="Q53" s="3" t="s">
        <v>43</v>
      </c>
      <c r="R53" s="3" t="s">
        <v>43</v>
      </c>
      <c r="S53" s="3" t="s">
        <v>43</v>
      </c>
      <c r="T53" s="3" t="s">
        <v>43</v>
      </c>
      <c r="U53" s="3" t="s">
        <v>43</v>
      </c>
      <c r="V53" s="3" t="s">
        <v>43</v>
      </c>
      <c r="W53" s="3" t="s">
        <v>43</v>
      </c>
      <c r="X53" s="3" t="s">
        <v>43</v>
      </c>
      <c r="Y53" s="3" t="s">
        <v>43</v>
      </c>
      <c r="Z53" s="3" t="s">
        <v>49</v>
      </c>
      <c r="AA53" s="3" t="s">
        <v>49</v>
      </c>
      <c r="AB53" s="3" t="s">
        <v>49</v>
      </c>
      <c r="AC53" s="3" t="s">
        <v>49</v>
      </c>
      <c r="AD53" s="3"/>
      <c r="AE53" s="3"/>
      <c r="AF53" s="3"/>
      <c r="AG53" s="3"/>
      <c r="AH53" s="3"/>
      <c r="AI53" s="3"/>
      <c r="AJ53" s="3"/>
      <c r="AK53" s="3"/>
      <c r="AL53" s="3"/>
      <c r="AM53" s="3"/>
      <c r="AN53" s="3"/>
      <c r="AO53" s="87"/>
      <c r="AP53" s="28" t="s">
        <v>198</v>
      </c>
      <c r="AS53" s="79">
        <f t="shared" si="15"/>
        <v>5</v>
      </c>
      <c r="AT53" s="79">
        <f t="shared" si="16"/>
        <v>20</v>
      </c>
      <c r="AU53" s="79">
        <f t="shared" si="11"/>
        <v>12</v>
      </c>
      <c r="AV53" s="79">
        <f t="shared" si="17"/>
        <v>4</v>
      </c>
      <c r="AW53" s="79">
        <f t="shared" si="18"/>
        <v>4</v>
      </c>
      <c r="AX53" s="79">
        <f t="shared" si="19"/>
        <v>0.8</v>
      </c>
      <c r="AY53" s="80">
        <f t="shared" si="20"/>
        <v>0.6</v>
      </c>
      <c r="AZ53" s="80">
        <f t="shared" si="12"/>
        <v>0.2</v>
      </c>
      <c r="BA53" s="80">
        <f t="shared" si="13"/>
        <v>0.2</v>
      </c>
      <c r="BB53" s="3" t="str">
        <f t="shared" si="14"/>
        <v>No</v>
      </c>
    </row>
    <row r="54" spans="2:54" ht="27" customHeight="1" x14ac:dyDescent="0.45">
      <c r="B54" s="1" t="s">
        <v>65</v>
      </c>
      <c r="C54" s="2" t="s">
        <v>66</v>
      </c>
      <c r="D54" s="3" t="s">
        <v>11</v>
      </c>
      <c r="E54" s="3" t="s">
        <v>67</v>
      </c>
      <c r="F54" s="147" t="s">
        <v>67</v>
      </c>
      <c r="G54" s="147" t="s">
        <v>67</v>
      </c>
      <c r="H54" s="147" t="s">
        <v>67</v>
      </c>
      <c r="I54" s="147" t="s">
        <v>67</v>
      </c>
      <c r="J54" s="3" t="s">
        <v>43</v>
      </c>
      <c r="K54" s="3" t="s">
        <v>43</v>
      </c>
      <c r="L54" s="3" t="s">
        <v>43</v>
      </c>
      <c r="M54" s="3" t="s">
        <v>43</v>
      </c>
      <c r="N54" s="3" t="s">
        <v>62</v>
      </c>
      <c r="O54" s="3" t="s">
        <v>62</v>
      </c>
      <c r="P54" s="3" t="s">
        <v>62</v>
      </c>
      <c r="Q54" s="3" t="s">
        <v>62</v>
      </c>
      <c r="R54" s="3" t="s">
        <v>43</v>
      </c>
      <c r="S54" s="3" t="s">
        <v>43</v>
      </c>
      <c r="T54" s="3" t="s">
        <v>43</v>
      </c>
      <c r="U54" s="3" t="s">
        <v>43</v>
      </c>
      <c r="V54" s="3" t="s">
        <v>43</v>
      </c>
      <c r="W54" s="3" t="s">
        <v>43</v>
      </c>
      <c r="X54" s="3" t="s">
        <v>43</v>
      </c>
      <c r="Y54" s="3" t="s">
        <v>43</v>
      </c>
      <c r="Z54" s="3" t="s">
        <v>49</v>
      </c>
      <c r="AA54" s="3" t="s">
        <v>49</v>
      </c>
      <c r="AB54" s="3" t="s">
        <v>49</v>
      </c>
      <c r="AC54" s="3" t="s">
        <v>49</v>
      </c>
      <c r="AD54" s="3" t="s">
        <v>43</v>
      </c>
      <c r="AE54" s="3" t="s">
        <v>43</v>
      </c>
      <c r="AF54" s="3" t="s">
        <v>49</v>
      </c>
      <c r="AG54" s="3" t="s">
        <v>49</v>
      </c>
      <c r="AH54" s="3"/>
      <c r="AI54" s="3"/>
      <c r="AJ54" s="3"/>
      <c r="AK54" s="3"/>
      <c r="AL54" s="3"/>
      <c r="AM54" s="3"/>
      <c r="AN54" s="3"/>
      <c r="AO54" s="87"/>
      <c r="AP54" s="116"/>
      <c r="AS54" s="79">
        <f t="shared" si="15"/>
        <v>6</v>
      </c>
      <c r="AT54" s="79">
        <f t="shared" si="16"/>
        <v>24</v>
      </c>
      <c r="AU54" s="79">
        <f t="shared" si="11"/>
        <v>14</v>
      </c>
      <c r="AV54" s="79">
        <f t="shared" si="17"/>
        <v>6</v>
      </c>
      <c r="AW54" s="79">
        <f t="shared" si="18"/>
        <v>4</v>
      </c>
      <c r="AX54" s="79">
        <f t="shared" si="19"/>
        <v>0.83333333333333326</v>
      </c>
      <c r="AY54" s="80">
        <f t="shared" si="20"/>
        <v>0.58333333333333337</v>
      </c>
      <c r="AZ54" s="80">
        <f t="shared" si="12"/>
        <v>0.25</v>
      </c>
      <c r="BA54" s="80">
        <f t="shared" si="13"/>
        <v>0.16666666666666666</v>
      </c>
      <c r="BB54" s="3" t="str">
        <f t="shared" si="14"/>
        <v>No</v>
      </c>
    </row>
    <row r="55" spans="2:54" ht="27" customHeight="1" thickBot="1" x14ac:dyDescent="0.5">
      <c r="B55" s="7" t="s">
        <v>68</v>
      </c>
      <c r="C55" s="8" t="s">
        <v>69</v>
      </c>
      <c r="D55" s="9" t="s">
        <v>11</v>
      </c>
      <c r="E55" s="9" t="s">
        <v>70</v>
      </c>
      <c r="F55" s="146" t="s">
        <v>70</v>
      </c>
      <c r="G55" s="146" t="s">
        <v>70</v>
      </c>
      <c r="H55" s="146" t="s">
        <v>70</v>
      </c>
      <c r="I55" s="146" t="s">
        <v>70</v>
      </c>
      <c r="J55" s="9" t="s">
        <v>43</v>
      </c>
      <c r="K55" s="9" t="s">
        <v>43</v>
      </c>
      <c r="L55" s="9" t="s">
        <v>43</v>
      </c>
      <c r="M55" s="9" t="s">
        <v>43</v>
      </c>
      <c r="N55" s="9" t="s">
        <v>43</v>
      </c>
      <c r="O55" s="9" t="s">
        <v>43</v>
      </c>
      <c r="P55" s="9" t="s">
        <v>43</v>
      </c>
      <c r="Q55" s="9" t="s">
        <v>43</v>
      </c>
      <c r="R55" s="9" t="s">
        <v>43</v>
      </c>
      <c r="S55" s="9" t="s">
        <v>43</v>
      </c>
      <c r="T55" s="9" t="s">
        <v>43</v>
      </c>
      <c r="U55" s="9" t="s">
        <v>43</v>
      </c>
      <c r="V55" s="9" t="s">
        <v>43</v>
      </c>
      <c r="W55" s="9" t="s">
        <v>43</v>
      </c>
      <c r="X55" s="9" t="s">
        <v>43</v>
      </c>
      <c r="Y55" s="9" t="s">
        <v>43</v>
      </c>
      <c r="Z55" s="9"/>
      <c r="AA55" s="9"/>
      <c r="AB55" s="9"/>
      <c r="AC55" s="9"/>
      <c r="AD55" s="9" t="s">
        <v>49</v>
      </c>
      <c r="AE55" s="9" t="s">
        <v>49</v>
      </c>
      <c r="AF55" s="9" t="s">
        <v>49</v>
      </c>
      <c r="AG55" s="9" t="s">
        <v>49</v>
      </c>
      <c r="AH55" s="9"/>
      <c r="AI55" s="9"/>
      <c r="AJ55" s="9"/>
      <c r="AK55" s="9"/>
      <c r="AL55" s="9"/>
      <c r="AM55" s="9"/>
      <c r="AN55" s="9"/>
      <c r="AO55" s="120"/>
      <c r="AP55" s="117"/>
      <c r="AS55" s="79">
        <f t="shared" si="15"/>
        <v>5</v>
      </c>
      <c r="AT55" s="79">
        <f t="shared" ref="AT55" si="21">AU55+AV55+AW55</f>
        <v>20</v>
      </c>
      <c r="AU55" s="79">
        <f t="shared" ref="AU55" si="22">COUNTIF(J55:AO55,"Yes")</f>
        <v>16</v>
      </c>
      <c r="AV55" s="79">
        <f t="shared" ref="AV55" si="23">COUNTIF(J55:AO55,"Too small")</f>
        <v>4</v>
      </c>
      <c r="AW55" s="79">
        <f t="shared" ref="AW55" si="24">COUNTIF(J55:AO55,"Too large")</f>
        <v>0</v>
      </c>
      <c r="AX55" s="79">
        <f t="shared" ref="AX55" si="25">(100-100/AS55)/100</f>
        <v>0.8</v>
      </c>
      <c r="AY55" s="80">
        <f t="shared" ref="AY55" si="26">AU55/$AT55</f>
        <v>0.8</v>
      </c>
      <c r="AZ55" s="80">
        <f t="shared" ref="AZ55:AZ56" si="27">AV55/$AT55</f>
        <v>0.2</v>
      </c>
      <c r="BA55" s="80">
        <f t="shared" ref="BA55:BA56" si="28">AW55/$AT55</f>
        <v>0</v>
      </c>
      <c r="BB55" s="3" t="str">
        <f t="shared" ref="BB55" si="29">IF(AY55&gt;=AX55, "Yes", "No")</f>
        <v>Yes</v>
      </c>
    </row>
    <row r="56" spans="2:54" ht="27" customHeight="1" x14ac:dyDescent="0.45">
      <c r="B56" s="22" t="s">
        <v>192</v>
      </c>
      <c r="C56" s="71" t="s">
        <v>74</v>
      </c>
      <c r="D56" s="27" t="s">
        <v>11</v>
      </c>
      <c r="E56" s="71" t="s">
        <v>155</v>
      </c>
      <c r="F56" s="447" t="s">
        <v>261</v>
      </c>
      <c r="G56" s="448"/>
      <c r="H56" s="448"/>
      <c r="I56" s="449"/>
      <c r="J56" s="447"/>
      <c r="K56" s="448"/>
      <c r="L56" s="448"/>
      <c r="M56" s="449"/>
      <c r="N56" s="447"/>
      <c r="O56" s="448"/>
      <c r="P56" s="448"/>
      <c r="Q56" s="449"/>
      <c r="R56" s="447"/>
      <c r="S56" s="448"/>
      <c r="T56" s="448"/>
      <c r="U56" s="449"/>
      <c r="V56" s="447"/>
      <c r="W56" s="448"/>
      <c r="X56" s="448"/>
      <c r="Y56" s="449"/>
      <c r="Z56" s="447"/>
      <c r="AA56" s="448"/>
      <c r="AB56" s="448"/>
      <c r="AC56" s="449"/>
      <c r="AD56" s="447"/>
      <c r="AE56" s="448"/>
      <c r="AF56" s="448"/>
      <c r="AG56" s="449"/>
      <c r="AH56" s="447"/>
      <c r="AI56" s="448"/>
      <c r="AJ56" s="448"/>
      <c r="AK56" s="449"/>
      <c r="AL56" s="447"/>
      <c r="AM56" s="448"/>
      <c r="AN56" s="448"/>
      <c r="AO56" s="449"/>
      <c r="AP56" s="123" t="s">
        <v>258</v>
      </c>
      <c r="AR56" s="79" t="s">
        <v>252</v>
      </c>
      <c r="AS56" s="79"/>
      <c r="AT56" s="82">
        <f>SUM(AT47:AT55)</f>
        <v>208</v>
      </c>
      <c r="AU56" s="82">
        <f t="shared" ref="AU56:AW56" si="30">SUM(AU47:AU55)</f>
        <v>153</v>
      </c>
      <c r="AV56" s="82">
        <f t="shared" si="30"/>
        <v>30</v>
      </c>
      <c r="AW56" s="82">
        <f t="shared" si="30"/>
        <v>25</v>
      </c>
      <c r="AX56" s="19"/>
      <c r="AY56" s="80">
        <f>AU56/$AT56</f>
        <v>0.73557692307692313</v>
      </c>
      <c r="AZ56" s="80">
        <f t="shared" si="27"/>
        <v>0.14423076923076922</v>
      </c>
      <c r="BA56" s="80">
        <f t="shared" si="28"/>
        <v>0.1201923076923077</v>
      </c>
      <c r="BB56" s="3"/>
    </row>
    <row r="57" spans="2:54" ht="27" customHeight="1" x14ac:dyDescent="0.45">
      <c r="B57" s="65" t="s">
        <v>119</v>
      </c>
      <c r="C57" s="53" t="s">
        <v>186</v>
      </c>
      <c r="D57" s="4" t="s">
        <v>104</v>
      </c>
      <c r="E57" s="2"/>
      <c r="F57" s="507" t="s">
        <v>119</v>
      </c>
      <c r="G57" s="508"/>
      <c r="H57" s="508"/>
      <c r="I57" s="509"/>
      <c r="J57" s="450"/>
      <c r="K57" s="451"/>
      <c r="L57" s="451"/>
      <c r="M57" s="452"/>
      <c r="N57" s="450"/>
      <c r="O57" s="451"/>
      <c r="P57" s="451"/>
      <c r="Q57" s="452"/>
      <c r="R57" s="450"/>
      <c r="S57" s="451"/>
      <c r="T57" s="451"/>
      <c r="U57" s="452"/>
      <c r="V57" s="450"/>
      <c r="W57" s="451"/>
      <c r="X57" s="451"/>
      <c r="Y57" s="452"/>
      <c r="Z57" s="450"/>
      <c r="AA57" s="451"/>
      <c r="AB57" s="451"/>
      <c r="AC57" s="452"/>
      <c r="AD57" s="450"/>
      <c r="AE57" s="451"/>
      <c r="AF57" s="451"/>
      <c r="AG57" s="452"/>
      <c r="AH57" s="450"/>
      <c r="AI57" s="451"/>
      <c r="AJ57" s="451"/>
      <c r="AK57" s="452"/>
      <c r="AL57" s="450"/>
      <c r="AM57" s="451"/>
      <c r="AN57" s="451"/>
      <c r="AO57" s="452"/>
      <c r="AP57" s="116" t="s">
        <v>190</v>
      </c>
    </row>
    <row r="58" spans="2:54" ht="27" customHeight="1" x14ac:dyDescent="0.45">
      <c r="B58" s="17" t="s">
        <v>120</v>
      </c>
      <c r="C58" s="63" t="s">
        <v>187</v>
      </c>
      <c r="D58" s="64" t="s">
        <v>104</v>
      </c>
      <c r="E58" s="31"/>
      <c r="F58" s="450" t="s">
        <v>120</v>
      </c>
      <c r="G58" s="451"/>
      <c r="H58" s="451"/>
      <c r="I58" s="452"/>
      <c r="J58" s="450"/>
      <c r="K58" s="451"/>
      <c r="L58" s="451"/>
      <c r="M58" s="452"/>
      <c r="N58" s="450"/>
      <c r="O58" s="451"/>
      <c r="P58" s="451"/>
      <c r="Q58" s="452"/>
      <c r="R58" s="450"/>
      <c r="S58" s="451"/>
      <c r="T58" s="451"/>
      <c r="U58" s="452"/>
      <c r="V58" s="450"/>
      <c r="W58" s="451"/>
      <c r="X58" s="451"/>
      <c r="Y58" s="452"/>
      <c r="Z58" s="450"/>
      <c r="AA58" s="451"/>
      <c r="AB58" s="451"/>
      <c r="AC58" s="452"/>
      <c r="AD58" s="450"/>
      <c r="AE58" s="451"/>
      <c r="AF58" s="451"/>
      <c r="AG58" s="452"/>
      <c r="AH58" s="450"/>
      <c r="AI58" s="451"/>
      <c r="AJ58" s="451"/>
      <c r="AK58" s="452"/>
      <c r="AL58" s="450"/>
      <c r="AM58" s="451"/>
      <c r="AN58" s="451"/>
      <c r="AO58" s="452"/>
      <c r="AP58" s="116" t="s">
        <v>190</v>
      </c>
    </row>
    <row r="59" spans="2:54" ht="27" customHeight="1" thickBot="1" x14ac:dyDescent="0.5">
      <c r="B59" s="18" t="s">
        <v>121</v>
      </c>
      <c r="C59" s="56" t="s">
        <v>103</v>
      </c>
      <c r="D59" s="57" t="s">
        <v>104</v>
      </c>
      <c r="E59" s="29"/>
      <c r="F59" s="453" t="s">
        <v>121</v>
      </c>
      <c r="G59" s="454"/>
      <c r="H59" s="454"/>
      <c r="I59" s="455"/>
      <c r="J59" s="453"/>
      <c r="K59" s="454"/>
      <c r="L59" s="454"/>
      <c r="M59" s="455"/>
      <c r="N59" s="453"/>
      <c r="O59" s="454"/>
      <c r="P59" s="454"/>
      <c r="Q59" s="455"/>
      <c r="R59" s="453"/>
      <c r="S59" s="454"/>
      <c r="T59" s="454"/>
      <c r="U59" s="455"/>
      <c r="V59" s="453"/>
      <c r="W59" s="454"/>
      <c r="X59" s="454"/>
      <c r="Y59" s="455"/>
      <c r="Z59" s="453"/>
      <c r="AA59" s="454"/>
      <c r="AB59" s="454"/>
      <c r="AC59" s="455"/>
      <c r="AD59" s="453"/>
      <c r="AE59" s="454"/>
      <c r="AF59" s="454"/>
      <c r="AG59" s="455"/>
      <c r="AH59" s="453"/>
      <c r="AI59" s="454"/>
      <c r="AJ59" s="454"/>
      <c r="AK59" s="455"/>
      <c r="AL59" s="453"/>
      <c r="AM59" s="454"/>
      <c r="AN59" s="454"/>
      <c r="AO59" s="455"/>
      <c r="AP59" s="117" t="s">
        <v>190</v>
      </c>
    </row>
    <row r="60" spans="2:54" ht="27" customHeight="1" thickBot="1" x14ac:dyDescent="0.5">
      <c r="B60" s="66"/>
      <c r="C60" s="54"/>
      <c r="D60" s="50"/>
      <c r="E60" s="129"/>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127"/>
    </row>
    <row r="61" spans="2:54" ht="16.149999999999999" thickBot="1" x14ac:dyDescent="0.5">
      <c r="B61" s="458" t="s">
        <v>71</v>
      </c>
      <c r="C61" s="459"/>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459"/>
      <c r="AM61" s="459"/>
      <c r="AN61" s="459"/>
      <c r="AO61" s="459"/>
      <c r="AP61" s="460"/>
    </row>
    <row r="62" spans="2:54" ht="28.5" x14ac:dyDescent="0.45">
      <c r="B62" s="111" t="s">
        <v>1</v>
      </c>
      <c r="C62" s="112" t="s">
        <v>2</v>
      </c>
      <c r="D62" s="112" t="s">
        <v>3</v>
      </c>
      <c r="E62" s="97" t="s">
        <v>114</v>
      </c>
      <c r="F62" s="443" t="s">
        <v>234</v>
      </c>
      <c r="G62" s="443"/>
      <c r="H62" s="443"/>
      <c r="I62" s="443"/>
      <c r="J62" s="443" t="s">
        <v>110</v>
      </c>
      <c r="K62" s="443"/>
      <c r="L62" s="443"/>
      <c r="M62" s="443"/>
      <c r="N62" s="443" t="s">
        <v>111</v>
      </c>
      <c r="O62" s="443"/>
      <c r="P62" s="443"/>
      <c r="Q62" s="443"/>
      <c r="R62" s="443" t="s">
        <v>150</v>
      </c>
      <c r="S62" s="443"/>
      <c r="T62" s="443"/>
      <c r="U62" s="443"/>
      <c r="V62" s="443" t="s">
        <v>125</v>
      </c>
      <c r="W62" s="443"/>
      <c r="X62" s="443"/>
      <c r="Y62" s="443"/>
      <c r="Z62" s="443" t="s">
        <v>195</v>
      </c>
      <c r="AA62" s="443"/>
      <c r="AB62" s="443"/>
      <c r="AC62" s="443"/>
      <c r="AD62" s="443" t="s">
        <v>278</v>
      </c>
      <c r="AE62" s="443"/>
      <c r="AF62" s="443"/>
      <c r="AG62" s="444"/>
      <c r="AH62" s="443" t="s">
        <v>284</v>
      </c>
      <c r="AI62" s="443"/>
      <c r="AJ62" s="443"/>
      <c r="AK62" s="444"/>
      <c r="AL62" s="443"/>
      <c r="AM62" s="443"/>
      <c r="AN62" s="443"/>
      <c r="AO62" s="444"/>
      <c r="AP62" s="115" t="s">
        <v>8</v>
      </c>
    </row>
    <row r="63" spans="2:54" x14ac:dyDescent="0.45">
      <c r="B63" s="95" t="s">
        <v>128</v>
      </c>
      <c r="C63" s="93"/>
      <c r="D63" s="93"/>
      <c r="E63" s="91"/>
      <c r="F63" s="445"/>
      <c r="G63" s="446"/>
      <c r="H63" s="446"/>
      <c r="I63" s="461"/>
      <c r="J63" s="445">
        <v>23</v>
      </c>
      <c r="K63" s="446"/>
      <c r="L63" s="446"/>
      <c r="M63" s="461"/>
      <c r="N63" s="445">
        <v>2</v>
      </c>
      <c r="O63" s="446"/>
      <c r="P63" s="446"/>
      <c r="Q63" s="461"/>
      <c r="R63" s="445">
        <v>6</v>
      </c>
      <c r="S63" s="446"/>
      <c r="T63" s="446"/>
      <c r="U63" s="461"/>
      <c r="V63" s="445">
        <v>5</v>
      </c>
      <c r="W63" s="446"/>
      <c r="X63" s="446"/>
      <c r="Y63" s="461"/>
      <c r="Z63" s="445">
        <v>10</v>
      </c>
      <c r="AA63" s="446"/>
      <c r="AB63" s="446"/>
      <c r="AC63" s="461"/>
      <c r="AD63" s="445">
        <v>5</v>
      </c>
      <c r="AE63" s="446"/>
      <c r="AF63" s="446"/>
      <c r="AG63" s="446"/>
      <c r="AH63" s="445"/>
      <c r="AI63" s="446"/>
      <c r="AJ63" s="446"/>
      <c r="AK63" s="446"/>
      <c r="AL63" s="445"/>
      <c r="AM63" s="446"/>
      <c r="AN63" s="446"/>
      <c r="AO63" s="446"/>
      <c r="AP63" s="94"/>
    </row>
    <row r="64" spans="2:54" x14ac:dyDescent="0.45">
      <c r="B64" s="95" t="s">
        <v>129</v>
      </c>
      <c r="C64" s="93"/>
      <c r="D64" s="93"/>
      <c r="E64" s="90"/>
      <c r="F64" s="445"/>
      <c r="G64" s="446"/>
      <c r="H64" s="446"/>
      <c r="I64" s="461"/>
      <c r="J64" s="445" t="s">
        <v>132</v>
      </c>
      <c r="K64" s="446"/>
      <c r="L64" s="446"/>
      <c r="M64" s="461"/>
      <c r="N64" s="445" t="s">
        <v>136</v>
      </c>
      <c r="O64" s="446"/>
      <c r="P64" s="446"/>
      <c r="Q64" s="461"/>
      <c r="R64" s="445" t="s">
        <v>140</v>
      </c>
      <c r="S64" s="446"/>
      <c r="T64" s="446"/>
      <c r="U64" s="461"/>
      <c r="V64" s="445" t="s">
        <v>142</v>
      </c>
      <c r="W64" s="446"/>
      <c r="X64" s="446"/>
      <c r="Y64" s="461"/>
      <c r="Z64" s="445" t="s">
        <v>200</v>
      </c>
      <c r="AA64" s="446"/>
      <c r="AB64" s="446"/>
      <c r="AC64" s="461"/>
      <c r="AD64" s="445" t="s">
        <v>277</v>
      </c>
      <c r="AE64" s="446"/>
      <c r="AF64" s="446"/>
      <c r="AG64" s="446"/>
      <c r="AH64" s="445"/>
      <c r="AI64" s="446"/>
      <c r="AJ64" s="446"/>
      <c r="AK64" s="446"/>
      <c r="AL64" s="445"/>
      <c r="AM64" s="446"/>
      <c r="AN64" s="446"/>
      <c r="AO64" s="446"/>
      <c r="AP64" s="94"/>
    </row>
    <row r="65" spans="2:54" x14ac:dyDescent="0.45">
      <c r="B65" s="95" t="s">
        <v>127</v>
      </c>
      <c r="C65" s="93"/>
      <c r="D65" s="93"/>
      <c r="E65" s="90"/>
      <c r="F65" s="445"/>
      <c r="G65" s="446"/>
      <c r="H65" s="446"/>
      <c r="I65" s="461"/>
      <c r="J65" s="445" t="s">
        <v>43</v>
      </c>
      <c r="K65" s="446"/>
      <c r="L65" s="446"/>
      <c r="M65" s="461"/>
      <c r="N65" s="445" t="s">
        <v>43</v>
      </c>
      <c r="O65" s="446"/>
      <c r="P65" s="446"/>
      <c r="Q65" s="461"/>
      <c r="R65" s="445" t="s">
        <v>135</v>
      </c>
      <c r="S65" s="446"/>
      <c r="T65" s="446"/>
      <c r="U65" s="461"/>
      <c r="V65" s="445" t="s">
        <v>43</v>
      </c>
      <c r="W65" s="446"/>
      <c r="X65" s="446"/>
      <c r="Y65" s="461"/>
      <c r="Z65" s="445" t="s">
        <v>135</v>
      </c>
      <c r="AA65" s="446"/>
      <c r="AB65" s="446"/>
      <c r="AC65" s="461"/>
      <c r="AD65" s="445" t="s">
        <v>43</v>
      </c>
      <c r="AE65" s="446"/>
      <c r="AF65" s="446"/>
      <c r="AG65" s="446"/>
      <c r="AH65" s="445"/>
      <c r="AI65" s="446"/>
      <c r="AJ65" s="446"/>
      <c r="AK65" s="446"/>
      <c r="AL65" s="445"/>
      <c r="AM65" s="446"/>
      <c r="AN65" s="446"/>
      <c r="AO65" s="446"/>
      <c r="AP65" s="94"/>
      <c r="AS65" s="429" t="s">
        <v>253</v>
      </c>
      <c r="AT65" s="429" t="s">
        <v>251</v>
      </c>
      <c r="AU65" s="431" t="s">
        <v>247</v>
      </c>
      <c r="AV65" s="432"/>
      <c r="AW65" s="433"/>
      <c r="AX65" s="434" t="s">
        <v>250</v>
      </c>
      <c r="AY65" s="436" t="s">
        <v>248</v>
      </c>
      <c r="AZ65" s="436"/>
      <c r="BA65" s="436"/>
      <c r="BB65" s="467" t="s">
        <v>249</v>
      </c>
    </row>
    <row r="66" spans="2:54" x14ac:dyDescent="0.45">
      <c r="B66" s="95" t="s">
        <v>130</v>
      </c>
      <c r="C66" s="93"/>
      <c r="D66" s="93"/>
      <c r="E66" s="90"/>
      <c r="F66" s="445"/>
      <c r="G66" s="446"/>
      <c r="H66" s="446"/>
      <c r="I66" s="461"/>
      <c r="J66" s="445" t="s">
        <v>44</v>
      </c>
      <c r="K66" s="446"/>
      <c r="L66" s="446"/>
      <c r="M66" s="461"/>
      <c r="N66" s="445" t="s">
        <v>44</v>
      </c>
      <c r="O66" s="446"/>
      <c r="P66" s="446"/>
      <c r="Q66" s="461"/>
      <c r="R66" s="445" t="s">
        <v>44</v>
      </c>
      <c r="S66" s="446"/>
      <c r="T66" s="446"/>
      <c r="U66" s="461"/>
      <c r="V66" s="445" t="s">
        <v>44</v>
      </c>
      <c r="W66" s="446"/>
      <c r="X66" s="446"/>
      <c r="Y66" s="461"/>
      <c r="Z66" s="445" t="s">
        <v>201</v>
      </c>
      <c r="AA66" s="446"/>
      <c r="AB66" s="446"/>
      <c r="AC66" s="461"/>
      <c r="AD66" s="445" t="s">
        <v>137</v>
      </c>
      <c r="AE66" s="446"/>
      <c r="AF66" s="446"/>
      <c r="AG66" s="446"/>
      <c r="AH66" s="445"/>
      <c r="AI66" s="446"/>
      <c r="AJ66" s="446"/>
      <c r="AK66" s="446"/>
      <c r="AL66" s="445"/>
      <c r="AM66" s="446"/>
      <c r="AN66" s="446"/>
      <c r="AO66" s="446"/>
      <c r="AP66" s="94"/>
      <c r="AS66" s="430"/>
      <c r="AT66" s="430"/>
      <c r="AU66" s="99" t="s">
        <v>43</v>
      </c>
      <c r="AV66" s="99" t="s">
        <v>49</v>
      </c>
      <c r="AW66" s="99" t="s">
        <v>62</v>
      </c>
      <c r="AX66" s="435"/>
      <c r="AY66" s="99" t="s">
        <v>43</v>
      </c>
      <c r="AZ66" s="99" t="s">
        <v>49</v>
      </c>
      <c r="BA66" s="99" t="s">
        <v>62</v>
      </c>
      <c r="BB66" s="467"/>
    </row>
    <row r="67" spans="2:54" ht="27" customHeight="1" x14ac:dyDescent="0.45">
      <c r="B67" s="1" t="s">
        <v>45</v>
      </c>
      <c r="C67" s="2" t="s">
        <v>46</v>
      </c>
      <c r="D67" s="3" t="s">
        <v>11</v>
      </c>
      <c r="E67" s="26" t="s">
        <v>154</v>
      </c>
      <c r="F67" s="76" t="s">
        <v>235</v>
      </c>
      <c r="G67" s="76" t="s">
        <v>236</v>
      </c>
      <c r="H67" s="76" t="s">
        <v>237</v>
      </c>
      <c r="I67" s="76" t="s">
        <v>238</v>
      </c>
      <c r="J67" s="3" t="s">
        <v>43</v>
      </c>
      <c r="K67" s="3" t="s">
        <v>43</v>
      </c>
      <c r="L67" s="3" t="s">
        <v>43</v>
      </c>
      <c r="M67" s="3" t="s">
        <v>43</v>
      </c>
      <c r="N67" s="3" t="s">
        <v>49</v>
      </c>
      <c r="O67" s="3" t="s">
        <v>49</v>
      </c>
      <c r="P67" s="3" t="s">
        <v>49</v>
      </c>
      <c r="Q67" s="3" t="s">
        <v>49</v>
      </c>
      <c r="R67" s="3" t="s">
        <v>43</v>
      </c>
      <c r="S67" s="3" t="s">
        <v>43</v>
      </c>
      <c r="T67" s="3" t="s">
        <v>43</v>
      </c>
      <c r="U67" s="3" t="s">
        <v>43</v>
      </c>
      <c r="V67" s="3"/>
      <c r="W67" s="3"/>
      <c r="X67" s="3"/>
      <c r="Y67" s="3"/>
      <c r="Z67" s="3"/>
      <c r="AA67" s="3"/>
      <c r="AB67" s="3" t="s">
        <v>43</v>
      </c>
      <c r="AC67" s="3" t="s">
        <v>43</v>
      </c>
      <c r="AD67" s="3" t="s">
        <v>49</v>
      </c>
      <c r="AE67" s="141" t="s">
        <v>49</v>
      </c>
      <c r="AF67" s="141" t="s">
        <v>49</v>
      </c>
      <c r="AG67" s="141" t="s">
        <v>49</v>
      </c>
      <c r="AH67" s="3" t="s">
        <v>43</v>
      </c>
      <c r="AI67" s="3" t="s">
        <v>43</v>
      </c>
      <c r="AJ67" s="3" t="s">
        <v>43</v>
      </c>
      <c r="AK67" s="3" t="s">
        <v>43</v>
      </c>
      <c r="AL67" s="3"/>
      <c r="AM67" s="3"/>
      <c r="AN67" s="3"/>
      <c r="AO67" s="87"/>
      <c r="AP67" s="28" t="s">
        <v>279</v>
      </c>
      <c r="AS67" s="79">
        <f>AT67/4</f>
        <v>5.5</v>
      </c>
      <c r="AT67" s="79">
        <f>AU67+AV67+AW67</f>
        <v>22</v>
      </c>
      <c r="AU67" s="79">
        <f t="shared" ref="AU67:AU74" si="31">COUNTIF(J67:AO67,"Yes")</f>
        <v>14</v>
      </c>
      <c r="AV67" s="79">
        <f>COUNTIF(J67:AO67,"Too small")</f>
        <v>8</v>
      </c>
      <c r="AW67" s="79">
        <f>COUNTIF(J67:AO67,"Too large")</f>
        <v>0</v>
      </c>
      <c r="AX67" s="79">
        <f>(100-100/AS67)/100</f>
        <v>0.81818181818181812</v>
      </c>
      <c r="AY67" s="80">
        <f>AU67/$AT67</f>
        <v>0.63636363636363635</v>
      </c>
      <c r="AZ67" s="80">
        <f t="shared" ref="AZ67:AZ75" si="32">AV67/$AT67</f>
        <v>0.36363636363636365</v>
      </c>
      <c r="BA67" s="80">
        <f t="shared" ref="BA67:BA75" si="33">AW67/$AT67</f>
        <v>0</v>
      </c>
      <c r="BB67" s="3" t="str">
        <f t="shared" ref="BB67:BB74" si="34">IF(AY67&gt;=AX67, "Yes", "No")</f>
        <v>No</v>
      </c>
    </row>
    <row r="68" spans="2:54" ht="27" customHeight="1" x14ac:dyDescent="0.45">
      <c r="B68" s="1" t="s">
        <v>50</v>
      </c>
      <c r="C68" s="2" t="s">
        <v>51</v>
      </c>
      <c r="D68" s="3" t="s">
        <v>52</v>
      </c>
      <c r="E68" s="48" t="s">
        <v>153</v>
      </c>
      <c r="F68" s="147" t="s">
        <v>292</v>
      </c>
      <c r="G68" s="147" t="s">
        <v>292</v>
      </c>
      <c r="H68" s="147" t="s">
        <v>292</v>
      </c>
      <c r="I68" s="147" t="s">
        <v>292</v>
      </c>
      <c r="J68" s="3" t="s">
        <v>62</v>
      </c>
      <c r="K68" s="3" t="s">
        <v>62</v>
      </c>
      <c r="L68" s="3" t="s">
        <v>62</v>
      </c>
      <c r="M68" s="3" t="s">
        <v>62</v>
      </c>
      <c r="N68" s="3" t="s">
        <v>62</v>
      </c>
      <c r="O68" s="3" t="s">
        <v>62</v>
      </c>
      <c r="P68" s="3" t="s">
        <v>62</v>
      </c>
      <c r="Q68" s="3" t="s">
        <v>62</v>
      </c>
      <c r="R68" s="3" t="s">
        <v>43</v>
      </c>
      <c r="S68" s="3" t="s">
        <v>43</v>
      </c>
      <c r="T68" s="3" t="s">
        <v>43</v>
      </c>
      <c r="U68" s="3" t="s">
        <v>43</v>
      </c>
      <c r="V68" s="3" t="s">
        <v>62</v>
      </c>
      <c r="W68" s="3" t="s">
        <v>62</v>
      </c>
      <c r="X68" s="3" t="s">
        <v>62</v>
      </c>
      <c r="Y68" s="3" t="s">
        <v>62</v>
      </c>
      <c r="Z68" s="3"/>
      <c r="AA68" s="3"/>
      <c r="AB68" s="3" t="s">
        <v>43</v>
      </c>
      <c r="AC68" s="3" t="s">
        <v>43</v>
      </c>
      <c r="AD68" s="3" t="s">
        <v>43</v>
      </c>
      <c r="AE68" s="3" t="s">
        <v>43</v>
      </c>
      <c r="AF68" s="3" t="s">
        <v>43</v>
      </c>
      <c r="AG68" s="3" t="s">
        <v>43</v>
      </c>
      <c r="AH68" s="3"/>
      <c r="AI68" s="3"/>
      <c r="AJ68" s="3"/>
      <c r="AK68" s="3"/>
      <c r="AL68" s="3"/>
      <c r="AM68" s="88"/>
      <c r="AN68" s="3"/>
      <c r="AO68" s="87"/>
      <c r="AP68" s="28" t="s">
        <v>162</v>
      </c>
      <c r="AS68" s="79">
        <f t="shared" ref="AS68:AS74" si="35">AT68/4</f>
        <v>5.5</v>
      </c>
      <c r="AT68" s="79">
        <f t="shared" ref="AT68:AT74" si="36">AU68+AV68+AW68</f>
        <v>22</v>
      </c>
      <c r="AU68" s="79">
        <f t="shared" si="31"/>
        <v>10</v>
      </c>
      <c r="AV68" s="79">
        <f t="shared" ref="AV68:AV74" si="37">COUNTIF(J68:AO68,"Too small")</f>
        <v>0</v>
      </c>
      <c r="AW68" s="79">
        <f t="shared" ref="AW68:AW74" si="38">COUNTIF(J68:AO68,"Too large")</f>
        <v>12</v>
      </c>
      <c r="AX68" s="79">
        <f t="shared" ref="AX68:AX74" si="39">(100-100/AS68)/100</f>
        <v>0.81818181818181812</v>
      </c>
      <c r="AY68" s="80">
        <f t="shared" ref="AY68:AY74" si="40">AU68/$AT68</f>
        <v>0.45454545454545453</v>
      </c>
      <c r="AZ68" s="80">
        <f t="shared" si="32"/>
        <v>0</v>
      </c>
      <c r="BA68" s="80">
        <f t="shared" si="33"/>
        <v>0.54545454545454541</v>
      </c>
      <c r="BB68" s="3" t="str">
        <f t="shared" si="34"/>
        <v>No</v>
      </c>
    </row>
    <row r="69" spans="2:54" ht="27" customHeight="1" x14ac:dyDescent="0.45">
      <c r="B69" s="1" t="s">
        <v>72</v>
      </c>
      <c r="C69" s="2" t="s">
        <v>54</v>
      </c>
      <c r="D69" s="3" t="s">
        <v>11</v>
      </c>
      <c r="E69" s="3" t="s">
        <v>147</v>
      </c>
      <c r="F69" s="147" t="s">
        <v>293</v>
      </c>
      <c r="G69" s="147" t="s">
        <v>238</v>
      </c>
      <c r="H69" s="147" t="s">
        <v>288</v>
      </c>
      <c r="I69" s="147" t="s">
        <v>290</v>
      </c>
      <c r="J69" s="3" t="s">
        <v>49</v>
      </c>
      <c r="K69" s="3" t="s">
        <v>49</v>
      </c>
      <c r="L69" s="3" t="s">
        <v>43</v>
      </c>
      <c r="M69" s="3" t="s">
        <v>43</v>
      </c>
      <c r="N69" s="3" t="s">
        <v>62</v>
      </c>
      <c r="O69" s="3" t="s">
        <v>62</v>
      </c>
      <c r="P69" s="3" t="s">
        <v>62</v>
      </c>
      <c r="Q69" s="3" t="s">
        <v>62</v>
      </c>
      <c r="R69" s="3" t="s">
        <v>43</v>
      </c>
      <c r="S69" s="3" t="s">
        <v>43</v>
      </c>
      <c r="T69" s="3" t="s">
        <v>43</v>
      </c>
      <c r="U69" s="3" t="s">
        <v>43</v>
      </c>
      <c r="V69" s="3"/>
      <c r="W69" s="3"/>
      <c r="X69" s="3"/>
      <c r="Y69" s="3"/>
      <c r="Z69" s="3"/>
      <c r="AA69" s="3"/>
      <c r="AB69" s="3" t="s">
        <v>43</v>
      </c>
      <c r="AC69" s="3" t="s">
        <v>43</v>
      </c>
      <c r="AD69" s="3" t="s">
        <v>49</v>
      </c>
      <c r="AE69" s="141" t="s">
        <v>49</v>
      </c>
      <c r="AF69" s="141" t="s">
        <v>49</v>
      </c>
      <c r="AG69" s="141" t="s">
        <v>49</v>
      </c>
      <c r="AH69" s="3" t="s">
        <v>43</v>
      </c>
      <c r="AI69" s="3" t="s">
        <v>43</v>
      </c>
      <c r="AJ69" s="3" t="s">
        <v>43</v>
      </c>
      <c r="AK69" s="3" t="s">
        <v>43</v>
      </c>
      <c r="AL69" s="3"/>
      <c r="AM69" s="88"/>
      <c r="AN69" s="3"/>
      <c r="AO69" s="87"/>
      <c r="AP69" s="28" t="s">
        <v>280</v>
      </c>
      <c r="AS69" s="79">
        <f t="shared" si="35"/>
        <v>5.5</v>
      </c>
      <c r="AT69" s="79">
        <f t="shared" si="36"/>
        <v>22</v>
      </c>
      <c r="AU69" s="79">
        <f t="shared" si="31"/>
        <v>12</v>
      </c>
      <c r="AV69" s="79">
        <f t="shared" si="37"/>
        <v>6</v>
      </c>
      <c r="AW69" s="79">
        <f t="shared" si="38"/>
        <v>4</v>
      </c>
      <c r="AX69" s="79">
        <f t="shared" si="39"/>
        <v>0.81818181818181812</v>
      </c>
      <c r="AY69" s="80">
        <f t="shared" si="40"/>
        <v>0.54545454545454541</v>
      </c>
      <c r="AZ69" s="80">
        <f t="shared" si="32"/>
        <v>0.27272727272727271</v>
      </c>
      <c r="BA69" s="80">
        <f t="shared" si="33"/>
        <v>0.18181818181818182</v>
      </c>
      <c r="BB69" s="3" t="str">
        <f t="shared" si="34"/>
        <v>No</v>
      </c>
    </row>
    <row r="70" spans="2:54" ht="27" customHeight="1" x14ac:dyDescent="0.45">
      <c r="B70" s="1" t="s">
        <v>73</v>
      </c>
      <c r="C70" s="2" t="s">
        <v>74</v>
      </c>
      <c r="D70" s="3" t="s">
        <v>11</v>
      </c>
      <c r="E70" s="3" t="s">
        <v>149</v>
      </c>
      <c r="F70" s="147" t="s">
        <v>293</v>
      </c>
      <c r="G70" s="147" t="s">
        <v>238</v>
      </c>
      <c r="H70" s="147" t="s">
        <v>288</v>
      </c>
      <c r="I70" s="147" t="s">
        <v>290</v>
      </c>
      <c r="J70" s="3" t="s">
        <v>49</v>
      </c>
      <c r="K70" s="3" t="s">
        <v>49</v>
      </c>
      <c r="L70" s="3" t="s">
        <v>43</v>
      </c>
      <c r="M70" s="3" t="s">
        <v>43</v>
      </c>
      <c r="N70" s="3" t="s">
        <v>62</v>
      </c>
      <c r="O70" s="3" t="s">
        <v>62</v>
      </c>
      <c r="P70" s="3" t="s">
        <v>62</v>
      </c>
      <c r="Q70" s="3" t="s">
        <v>62</v>
      </c>
      <c r="R70" s="3" t="s">
        <v>43</v>
      </c>
      <c r="S70" s="3" t="s">
        <v>43</v>
      </c>
      <c r="T70" s="3" t="s">
        <v>43</v>
      </c>
      <c r="U70" s="3" t="s">
        <v>43</v>
      </c>
      <c r="V70" s="3"/>
      <c r="W70" s="3"/>
      <c r="X70" s="3"/>
      <c r="Y70" s="3"/>
      <c r="Z70" s="3"/>
      <c r="AA70" s="3"/>
      <c r="AB70" s="3" t="s">
        <v>43</v>
      </c>
      <c r="AC70" s="3" t="s">
        <v>43</v>
      </c>
      <c r="AD70" s="3" t="s">
        <v>49</v>
      </c>
      <c r="AE70" s="141" t="s">
        <v>49</v>
      </c>
      <c r="AF70" s="141" t="s">
        <v>49</v>
      </c>
      <c r="AG70" s="141" t="s">
        <v>49</v>
      </c>
      <c r="AH70" s="3" t="s">
        <v>43</v>
      </c>
      <c r="AI70" s="3" t="s">
        <v>43</v>
      </c>
      <c r="AJ70" s="3" t="s">
        <v>43</v>
      </c>
      <c r="AK70" s="3" t="s">
        <v>43</v>
      </c>
      <c r="AL70" s="3"/>
      <c r="AM70" s="3"/>
      <c r="AN70" s="3"/>
      <c r="AO70" s="87"/>
      <c r="AP70" s="116" t="s">
        <v>281</v>
      </c>
      <c r="AS70" s="79">
        <f t="shared" si="35"/>
        <v>5.5</v>
      </c>
      <c r="AT70" s="79">
        <f t="shared" si="36"/>
        <v>22</v>
      </c>
      <c r="AU70" s="79">
        <f t="shared" si="31"/>
        <v>12</v>
      </c>
      <c r="AV70" s="79">
        <f t="shared" si="37"/>
        <v>6</v>
      </c>
      <c r="AW70" s="79">
        <f t="shared" si="38"/>
        <v>4</v>
      </c>
      <c r="AX70" s="79">
        <f t="shared" si="39"/>
        <v>0.81818181818181812</v>
      </c>
      <c r="AY70" s="80">
        <f t="shared" si="40"/>
        <v>0.54545454545454541</v>
      </c>
      <c r="AZ70" s="80">
        <f t="shared" si="32"/>
        <v>0.27272727272727271</v>
      </c>
      <c r="BA70" s="80">
        <f t="shared" si="33"/>
        <v>0.18181818181818182</v>
      </c>
      <c r="BB70" s="3" t="str">
        <f t="shared" si="34"/>
        <v>No</v>
      </c>
    </row>
    <row r="71" spans="2:54" ht="27" customHeight="1" x14ac:dyDescent="0.45">
      <c r="B71" s="1" t="s">
        <v>59</v>
      </c>
      <c r="C71" s="5" t="s">
        <v>60</v>
      </c>
      <c r="D71" s="3" t="s">
        <v>11</v>
      </c>
      <c r="E71" s="6" t="s">
        <v>61</v>
      </c>
      <c r="F71" s="6" t="s">
        <v>61</v>
      </c>
      <c r="G71" s="6" t="s">
        <v>61</v>
      </c>
      <c r="H71" s="6" t="s">
        <v>61</v>
      </c>
      <c r="I71" s="6" t="s">
        <v>61</v>
      </c>
      <c r="J71" s="3" t="s">
        <v>62</v>
      </c>
      <c r="K71" s="3" t="s">
        <v>62</v>
      </c>
      <c r="L71" s="3" t="s">
        <v>62</v>
      </c>
      <c r="M71" s="3" t="s">
        <v>62</v>
      </c>
      <c r="N71" s="3" t="s">
        <v>43</v>
      </c>
      <c r="O71" s="3" t="s">
        <v>43</v>
      </c>
      <c r="P71" s="3" t="s">
        <v>43</v>
      </c>
      <c r="Q71" s="3" t="s">
        <v>43</v>
      </c>
      <c r="R71" s="3" t="s">
        <v>43</v>
      </c>
      <c r="S71" s="3" t="s">
        <v>43</v>
      </c>
      <c r="T71" s="3" t="s">
        <v>43</v>
      </c>
      <c r="U71" s="3" t="s">
        <v>43</v>
      </c>
      <c r="V71" s="3" t="s">
        <v>49</v>
      </c>
      <c r="W71" s="3" t="s">
        <v>49</v>
      </c>
      <c r="X71" s="3" t="s">
        <v>49</v>
      </c>
      <c r="Y71" s="3" t="s">
        <v>49</v>
      </c>
      <c r="Z71" s="3"/>
      <c r="AA71" s="3"/>
      <c r="AB71" s="3" t="s">
        <v>43</v>
      </c>
      <c r="AC71" s="3" t="s">
        <v>43</v>
      </c>
      <c r="AD71" s="3"/>
      <c r="AE71" s="3"/>
      <c r="AF71" s="3"/>
      <c r="AG71" s="3"/>
      <c r="AH71" s="3"/>
      <c r="AI71" s="3"/>
      <c r="AJ71" s="3"/>
      <c r="AK71" s="3"/>
      <c r="AL71" s="3"/>
      <c r="AM71" s="3"/>
      <c r="AN71" s="3"/>
      <c r="AO71" s="87"/>
      <c r="AP71" s="116" t="s">
        <v>282</v>
      </c>
      <c r="AQ71" s="127"/>
      <c r="AS71" s="79">
        <f t="shared" si="35"/>
        <v>4.5</v>
      </c>
      <c r="AT71" s="79">
        <f t="shared" si="36"/>
        <v>18</v>
      </c>
      <c r="AU71" s="79">
        <f t="shared" si="31"/>
        <v>10</v>
      </c>
      <c r="AV71" s="79">
        <f t="shared" si="37"/>
        <v>4</v>
      </c>
      <c r="AW71" s="79">
        <f t="shared" si="38"/>
        <v>4</v>
      </c>
      <c r="AX71" s="79">
        <f t="shared" si="39"/>
        <v>0.77777777777777768</v>
      </c>
      <c r="AY71" s="80">
        <f t="shared" si="40"/>
        <v>0.55555555555555558</v>
      </c>
      <c r="AZ71" s="80">
        <f t="shared" si="32"/>
        <v>0.22222222222222221</v>
      </c>
      <c r="BA71" s="80">
        <f t="shared" si="33"/>
        <v>0.22222222222222221</v>
      </c>
      <c r="BB71" s="3" t="str">
        <f t="shared" si="34"/>
        <v>No</v>
      </c>
    </row>
    <row r="72" spans="2:54" ht="27" customHeight="1" x14ac:dyDescent="0.45">
      <c r="B72" s="1" t="s">
        <v>63</v>
      </c>
      <c r="C72" s="2" t="s">
        <v>64</v>
      </c>
      <c r="D72" s="3" t="s">
        <v>11</v>
      </c>
      <c r="E72" s="3" t="s">
        <v>61</v>
      </c>
      <c r="F72" s="147" t="s">
        <v>61</v>
      </c>
      <c r="G72" s="147" t="s">
        <v>61</v>
      </c>
      <c r="H72" s="147" t="s">
        <v>61</v>
      </c>
      <c r="I72" s="147" t="s">
        <v>61</v>
      </c>
      <c r="J72" s="3" t="s">
        <v>62</v>
      </c>
      <c r="K72" s="3" t="s">
        <v>62</v>
      </c>
      <c r="L72" s="3" t="s">
        <v>62</v>
      </c>
      <c r="M72" s="3" t="s">
        <v>62</v>
      </c>
      <c r="N72" s="3" t="s">
        <v>43</v>
      </c>
      <c r="O72" s="3" t="s">
        <v>43</v>
      </c>
      <c r="P72" s="3" t="s">
        <v>43</v>
      </c>
      <c r="Q72" s="3" t="s">
        <v>43</v>
      </c>
      <c r="R72" s="3" t="s">
        <v>43</v>
      </c>
      <c r="S72" s="3" t="s">
        <v>43</v>
      </c>
      <c r="T72" s="3" t="s">
        <v>43</v>
      </c>
      <c r="U72" s="3" t="s">
        <v>43</v>
      </c>
      <c r="V72" s="3" t="s">
        <v>49</v>
      </c>
      <c r="W72" s="3" t="s">
        <v>49</v>
      </c>
      <c r="X72" s="3" t="s">
        <v>49</v>
      </c>
      <c r="Y72" s="3" t="s">
        <v>49</v>
      </c>
      <c r="Z72" s="3"/>
      <c r="AA72" s="3"/>
      <c r="AB72" s="3" t="s">
        <v>43</v>
      </c>
      <c r="AC72" s="3" t="s">
        <v>43</v>
      </c>
      <c r="AD72" s="3"/>
      <c r="AE72" s="3"/>
      <c r="AF72" s="3"/>
      <c r="AG72" s="3"/>
      <c r="AH72" s="3"/>
      <c r="AI72" s="3"/>
      <c r="AJ72" s="3"/>
      <c r="AK72" s="3"/>
      <c r="AL72" s="3"/>
      <c r="AM72" s="3"/>
      <c r="AN72" s="3"/>
      <c r="AO72" s="87"/>
      <c r="AP72" s="116" t="s">
        <v>282</v>
      </c>
      <c r="AQ72" s="127"/>
      <c r="AS72" s="79">
        <f t="shared" si="35"/>
        <v>4.5</v>
      </c>
      <c r="AT72" s="79">
        <f t="shared" si="36"/>
        <v>18</v>
      </c>
      <c r="AU72" s="79">
        <f t="shared" si="31"/>
        <v>10</v>
      </c>
      <c r="AV72" s="79">
        <f t="shared" si="37"/>
        <v>4</v>
      </c>
      <c r="AW72" s="79">
        <f t="shared" si="38"/>
        <v>4</v>
      </c>
      <c r="AX72" s="79">
        <f t="shared" si="39"/>
        <v>0.77777777777777768</v>
      </c>
      <c r="AY72" s="80">
        <f t="shared" si="40"/>
        <v>0.55555555555555558</v>
      </c>
      <c r="AZ72" s="80">
        <f t="shared" si="32"/>
        <v>0.22222222222222221</v>
      </c>
      <c r="BA72" s="80">
        <f t="shared" si="33"/>
        <v>0.22222222222222221</v>
      </c>
      <c r="BB72" s="3" t="str">
        <f t="shared" si="34"/>
        <v>No</v>
      </c>
    </row>
    <row r="73" spans="2:54" ht="27" customHeight="1" x14ac:dyDescent="0.45">
      <c r="B73" s="1" t="s">
        <v>75</v>
      </c>
      <c r="C73" s="2" t="s">
        <v>66</v>
      </c>
      <c r="D73" s="3" t="s">
        <v>11</v>
      </c>
      <c r="E73" s="3" t="s">
        <v>70</v>
      </c>
      <c r="F73" s="147" t="s">
        <v>70</v>
      </c>
      <c r="G73" s="147" t="s">
        <v>70</v>
      </c>
      <c r="H73" s="147" t="s">
        <v>70</v>
      </c>
      <c r="I73" s="147" t="s">
        <v>70</v>
      </c>
      <c r="J73" s="3" t="s">
        <v>43</v>
      </c>
      <c r="K73" s="3" t="s">
        <v>43</v>
      </c>
      <c r="L73" s="3" t="s">
        <v>43</v>
      </c>
      <c r="M73" s="3" t="s">
        <v>43</v>
      </c>
      <c r="N73" s="3" t="s">
        <v>62</v>
      </c>
      <c r="O73" s="3" t="s">
        <v>62</v>
      </c>
      <c r="P73" s="3" t="s">
        <v>62</v>
      </c>
      <c r="Q73" s="3" t="s">
        <v>62</v>
      </c>
      <c r="R73" s="3" t="s">
        <v>43</v>
      </c>
      <c r="S73" s="3" t="s">
        <v>43</v>
      </c>
      <c r="T73" s="3" t="s">
        <v>43</v>
      </c>
      <c r="U73" s="3" t="s">
        <v>43</v>
      </c>
      <c r="V73" s="3" t="s">
        <v>49</v>
      </c>
      <c r="W73" s="3" t="s">
        <v>49</v>
      </c>
      <c r="X73" s="3" t="s">
        <v>49</v>
      </c>
      <c r="Y73" s="3" t="s">
        <v>49</v>
      </c>
      <c r="Z73" s="3"/>
      <c r="AA73" s="3"/>
      <c r="AB73" s="3" t="s">
        <v>43</v>
      </c>
      <c r="AC73" s="3" t="s">
        <v>43</v>
      </c>
      <c r="AD73" s="3" t="s">
        <v>62</v>
      </c>
      <c r="AE73" s="3" t="s">
        <v>62</v>
      </c>
      <c r="AF73" s="3" t="s">
        <v>43</v>
      </c>
      <c r="AG73" s="3" t="s">
        <v>49</v>
      </c>
      <c r="AH73" s="3"/>
      <c r="AI73" s="3"/>
      <c r="AJ73" s="3"/>
      <c r="AK73" s="3"/>
      <c r="AL73" s="3"/>
      <c r="AM73" s="3"/>
      <c r="AN73" s="3"/>
      <c r="AO73" s="87"/>
      <c r="AP73" s="116"/>
      <c r="AQ73" s="127"/>
      <c r="AS73" s="79">
        <f t="shared" si="35"/>
        <v>5.5</v>
      </c>
      <c r="AT73" s="79">
        <f t="shared" si="36"/>
        <v>22</v>
      </c>
      <c r="AU73" s="79">
        <f t="shared" si="31"/>
        <v>11</v>
      </c>
      <c r="AV73" s="79">
        <f t="shared" si="37"/>
        <v>5</v>
      </c>
      <c r="AW73" s="79">
        <f t="shared" si="38"/>
        <v>6</v>
      </c>
      <c r="AX73" s="79">
        <f t="shared" si="39"/>
        <v>0.81818181818181812</v>
      </c>
      <c r="AY73" s="80">
        <f t="shared" si="40"/>
        <v>0.5</v>
      </c>
      <c r="AZ73" s="80">
        <f t="shared" si="32"/>
        <v>0.22727272727272727</v>
      </c>
      <c r="BA73" s="80">
        <f t="shared" si="33"/>
        <v>0.27272727272727271</v>
      </c>
      <c r="BB73" s="3" t="str">
        <f t="shared" si="34"/>
        <v>No</v>
      </c>
    </row>
    <row r="74" spans="2:54" ht="27" customHeight="1" thickBot="1" x14ac:dyDescent="0.5">
      <c r="B74" s="7" t="s">
        <v>76</v>
      </c>
      <c r="C74" s="8" t="s">
        <v>69</v>
      </c>
      <c r="D74" s="9" t="s">
        <v>11</v>
      </c>
      <c r="E74" s="9" t="s">
        <v>61</v>
      </c>
      <c r="F74" s="146" t="s">
        <v>61</v>
      </c>
      <c r="G74" s="146" t="s">
        <v>61</v>
      </c>
      <c r="H74" s="146" t="s">
        <v>61</v>
      </c>
      <c r="I74" s="146" t="s">
        <v>61</v>
      </c>
      <c r="J74" s="9" t="s">
        <v>43</v>
      </c>
      <c r="K74" s="9" t="s">
        <v>43</v>
      </c>
      <c r="L74" s="9" t="s">
        <v>43</v>
      </c>
      <c r="M74" s="9" t="s">
        <v>43</v>
      </c>
      <c r="N74" s="9" t="s">
        <v>43</v>
      </c>
      <c r="O74" s="9" t="s">
        <v>43</v>
      </c>
      <c r="P74" s="9" t="s">
        <v>43</v>
      </c>
      <c r="Q74" s="9" t="s">
        <v>43</v>
      </c>
      <c r="R74" s="9" t="s">
        <v>43</v>
      </c>
      <c r="S74" s="9" t="s">
        <v>43</v>
      </c>
      <c r="T74" s="9" t="s">
        <v>43</v>
      </c>
      <c r="U74" s="9" t="s">
        <v>43</v>
      </c>
      <c r="V74" s="9" t="s">
        <v>49</v>
      </c>
      <c r="W74" s="9" t="s">
        <v>49</v>
      </c>
      <c r="X74" s="9" t="s">
        <v>49</v>
      </c>
      <c r="Y74" s="9" t="s">
        <v>49</v>
      </c>
      <c r="Z74" s="9"/>
      <c r="AA74" s="9"/>
      <c r="AB74" s="9" t="s">
        <v>43</v>
      </c>
      <c r="AC74" s="9" t="s">
        <v>43</v>
      </c>
      <c r="AD74" s="9" t="s">
        <v>62</v>
      </c>
      <c r="AE74" s="9" t="s">
        <v>43</v>
      </c>
      <c r="AF74" s="9" t="s">
        <v>49</v>
      </c>
      <c r="AG74" s="9" t="s">
        <v>49</v>
      </c>
      <c r="AH74" s="9"/>
      <c r="AI74" s="9"/>
      <c r="AJ74" s="9"/>
      <c r="AK74" s="9"/>
      <c r="AL74" s="9"/>
      <c r="AM74" s="9"/>
      <c r="AN74" s="9"/>
      <c r="AO74" s="120"/>
      <c r="AP74" s="117"/>
      <c r="AQ74" s="127"/>
      <c r="AS74" s="79">
        <f t="shared" si="35"/>
        <v>5.5</v>
      </c>
      <c r="AT74" s="79">
        <f t="shared" si="36"/>
        <v>22</v>
      </c>
      <c r="AU74" s="79">
        <f t="shared" si="31"/>
        <v>15</v>
      </c>
      <c r="AV74" s="79">
        <f t="shared" si="37"/>
        <v>6</v>
      </c>
      <c r="AW74" s="79">
        <f t="shared" si="38"/>
        <v>1</v>
      </c>
      <c r="AX74" s="79">
        <f t="shared" si="39"/>
        <v>0.81818181818181812</v>
      </c>
      <c r="AY74" s="80">
        <f t="shared" si="40"/>
        <v>0.68181818181818177</v>
      </c>
      <c r="AZ74" s="80">
        <f t="shared" si="32"/>
        <v>0.27272727272727271</v>
      </c>
      <c r="BA74" s="80">
        <f t="shared" si="33"/>
        <v>4.5454545454545456E-2</v>
      </c>
      <c r="BB74" s="3" t="str">
        <f t="shared" si="34"/>
        <v>No</v>
      </c>
    </row>
    <row r="75" spans="2:54" ht="27" customHeight="1" x14ac:dyDescent="0.45">
      <c r="B75" s="22" t="s">
        <v>77</v>
      </c>
      <c r="C75" s="32" t="s">
        <v>56</v>
      </c>
      <c r="D75" s="35" t="s">
        <v>57</v>
      </c>
      <c r="E75" s="10" t="s">
        <v>158</v>
      </c>
      <c r="F75" s="510"/>
      <c r="G75" s="511"/>
      <c r="H75" s="511"/>
      <c r="I75" s="512"/>
      <c r="J75" s="447" t="s">
        <v>77</v>
      </c>
      <c r="K75" s="448"/>
      <c r="L75" s="448"/>
      <c r="M75" s="449"/>
      <c r="N75" s="447"/>
      <c r="O75" s="448"/>
      <c r="P75" s="448"/>
      <c r="Q75" s="449"/>
      <c r="R75" s="447"/>
      <c r="S75" s="448"/>
      <c r="T75" s="448"/>
      <c r="U75" s="449"/>
      <c r="V75" s="447"/>
      <c r="W75" s="448"/>
      <c r="X75" s="448"/>
      <c r="Y75" s="449"/>
      <c r="Z75" s="447"/>
      <c r="AA75" s="448"/>
      <c r="AB75" s="448"/>
      <c r="AC75" s="449"/>
      <c r="AD75" s="447"/>
      <c r="AE75" s="448"/>
      <c r="AF75" s="448"/>
      <c r="AG75" s="449"/>
      <c r="AH75" s="447"/>
      <c r="AI75" s="448"/>
      <c r="AJ75" s="448"/>
      <c r="AK75" s="449"/>
      <c r="AL75" s="447"/>
      <c r="AM75" s="448"/>
      <c r="AN75" s="448"/>
      <c r="AO75" s="449"/>
      <c r="AP75" s="36" t="s">
        <v>163</v>
      </c>
      <c r="AQ75" s="72"/>
      <c r="AR75" s="79" t="s">
        <v>252</v>
      </c>
      <c r="AS75" s="79"/>
      <c r="AT75" s="82">
        <f>SUM(AT67:AT74)</f>
        <v>168</v>
      </c>
      <c r="AU75" s="82">
        <f t="shared" ref="AU75:AW75" si="41">SUM(AU67:AU74)</f>
        <v>94</v>
      </c>
      <c r="AV75" s="82">
        <f t="shared" si="41"/>
        <v>39</v>
      </c>
      <c r="AW75" s="82">
        <f t="shared" si="41"/>
        <v>35</v>
      </c>
      <c r="AX75" s="19"/>
      <c r="AY75" s="80">
        <f>AU75/$AT75</f>
        <v>0.55952380952380953</v>
      </c>
      <c r="AZ75" s="80">
        <f t="shared" si="32"/>
        <v>0.23214285714285715</v>
      </c>
      <c r="BA75" s="80">
        <f t="shared" si="33"/>
        <v>0.20833333333333334</v>
      </c>
      <c r="BB75" s="3"/>
    </row>
    <row r="76" spans="2:54" ht="27" customHeight="1" x14ac:dyDescent="0.45">
      <c r="B76" s="17" t="s">
        <v>115</v>
      </c>
      <c r="C76" s="58" t="s">
        <v>54</v>
      </c>
      <c r="D76" s="62" t="s">
        <v>104</v>
      </c>
      <c r="E76" s="15">
        <v>1</v>
      </c>
      <c r="F76" s="513"/>
      <c r="G76" s="514"/>
      <c r="H76" s="514"/>
      <c r="I76" s="515"/>
      <c r="J76" s="431" t="s">
        <v>115</v>
      </c>
      <c r="K76" s="432"/>
      <c r="L76" s="432"/>
      <c r="M76" s="433"/>
      <c r="N76" s="440"/>
      <c r="O76" s="441"/>
      <c r="P76" s="441"/>
      <c r="Q76" s="442"/>
      <c r="R76" s="440"/>
      <c r="S76" s="441"/>
      <c r="T76" s="441"/>
      <c r="U76" s="442"/>
      <c r="V76" s="440"/>
      <c r="W76" s="441"/>
      <c r="X76" s="441"/>
      <c r="Y76" s="442"/>
      <c r="Z76" s="440"/>
      <c r="AA76" s="441"/>
      <c r="AB76" s="441"/>
      <c r="AC76" s="442"/>
      <c r="AD76" s="440"/>
      <c r="AE76" s="441"/>
      <c r="AF76" s="441"/>
      <c r="AG76" s="442"/>
      <c r="AH76" s="440"/>
      <c r="AI76" s="441"/>
      <c r="AJ76" s="441"/>
      <c r="AK76" s="442"/>
      <c r="AL76" s="440"/>
      <c r="AM76" s="441"/>
      <c r="AN76" s="441"/>
      <c r="AO76" s="442"/>
      <c r="AP76" s="37" t="s">
        <v>164</v>
      </c>
      <c r="AQ76" s="72"/>
    </row>
    <row r="77" spans="2:54" ht="27" customHeight="1" x14ac:dyDescent="0.45">
      <c r="B77" s="49" t="s">
        <v>116</v>
      </c>
      <c r="C77" s="33" t="s">
        <v>74</v>
      </c>
      <c r="D77" s="34" t="s">
        <v>104</v>
      </c>
      <c r="E77" s="61">
        <v>0.5</v>
      </c>
      <c r="F77" s="513"/>
      <c r="G77" s="514"/>
      <c r="H77" s="514"/>
      <c r="I77" s="515"/>
      <c r="J77" s="431" t="s">
        <v>262</v>
      </c>
      <c r="K77" s="432"/>
      <c r="L77" s="432"/>
      <c r="M77" s="433"/>
      <c r="N77" s="440"/>
      <c r="O77" s="441"/>
      <c r="P77" s="441"/>
      <c r="Q77" s="442"/>
      <c r="R77" s="440"/>
      <c r="S77" s="441"/>
      <c r="T77" s="441"/>
      <c r="U77" s="442"/>
      <c r="V77" s="440"/>
      <c r="W77" s="441"/>
      <c r="X77" s="441"/>
      <c r="Y77" s="442"/>
      <c r="Z77" s="440"/>
      <c r="AA77" s="441"/>
      <c r="AB77" s="441"/>
      <c r="AC77" s="442"/>
      <c r="AD77" s="440"/>
      <c r="AE77" s="441"/>
      <c r="AF77" s="441"/>
      <c r="AG77" s="442"/>
      <c r="AH77" s="440"/>
      <c r="AI77" s="441"/>
      <c r="AJ77" s="441"/>
      <c r="AK77" s="442"/>
      <c r="AL77" s="440"/>
      <c r="AM77" s="441"/>
      <c r="AN77" s="441"/>
      <c r="AO77" s="442"/>
      <c r="AP77" s="37" t="s">
        <v>165</v>
      </c>
      <c r="AQ77" s="72"/>
    </row>
    <row r="78" spans="2:54" ht="27" customHeight="1" x14ac:dyDescent="0.45">
      <c r="B78" s="65" t="s">
        <v>119</v>
      </c>
      <c r="C78" s="53" t="s">
        <v>186</v>
      </c>
      <c r="D78" s="4" t="s">
        <v>104</v>
      </c>
      <c r="E78" s="61"/>
      <c r="F78" s="513" t="s">
        <v>119</v>
      </c>
      <c r="G78" s="514"/>
      <c r="H78" s="514"/>
      <c r="I78" s="515"/>
      <c r="J78" s="440"/>
      <c r="K78" s="441"/>
      <c r="L78" s="441"/>
      <c r="M78" s="442"/>
      <c r="N78" s="440"/>
      <c r="O78" s="441"/>
      <c r="P78" s="441"/>
      <c r="Q78" s="442"/>
      <c r="R78" s="440"/>
      <c r="S78" s="441"/>
      <c r="T78" s="441"/>
      <c r="U78" s="442"/>
      <c r="V78" s="440"/>
      <c r="W78" s="441"/>
      <c r="X78" s="441"/>
      <c r="Y78" s="442"/>
      <c r="Z78" s="440"/>
      <c r="AA78" s="441"/>
      <c r="AB78" s="441"/>
      <c r="AC78" s="442"/>
      <c r="AD78" s="440"/>
      <c r="AE78" s="441"/>
      <c r="AF78" s="441"/>
      <c r="AG78" s="442"/>
      <c r="AH78" s="440"/>
      <c r="AI78" s="441"/>
      <c r="AJ78" s="441"/>
      <c r="AK78" s="442"/>
      <c r="AL78" s="440"/>
      <c r="AM78" s="441"/>
      <c r="AN78" s="441"/>
      <c r="AO78" s="442"/>
      <c r="AP78" s="118" t="s">
        <v>190</v>
      </c>
      <c r="AQ78" s="128"/>
    </row>
    <row r="79" spans="2:54" ht="27" customHeight="1" x14ac:dyDescent="0.45">
      <c r="B79" s="17" t="s">
        <v>120</v>
      </c>
      <c r="C79" s="63" t="s">
        <v>187</v>
      </c>
      <c r="D79" s="64" t="s">
        <v>104</v>
      </c>
      <c r="E79" s="4"/>
      <c r="F79" s="513" t="s">
        <v>120</v>
      </c>
      <c r="G79" s="514"/>
      <c r="H79" s="514"/>
      <c r="I79" s="515"/>
      <c r="J79" s="440"/>
      <c r="K79" s="441"/>
      <c r="L79" s="441"/>
      <c r="M79" s="442"/>
      <c r="N79" s="440"/>
      <c r="O79" s="441"/>
      <c r="P79" s="441"/>
      <c r="Q79" s="442"/>
      <c r="R79" s="440"/>
      <c r="S79" s="441"/>
      <c r="T79" s="441"/>
      <c r="U79" s="442"/>
      <c r="V79" s="440"/>
      <c r="W79" s="441"/>
      <c r="X79" s="441"/>
      <c r="Y79" s="442"/>
      <c r="Z79" s="440"/>
      <c r="AA79" s="441"/>
      <c r="AB79" s="441"/>
      <c r="AC79" s="442"/>
      <c r="AD79" s="440"/>
      <c r="AE79" s="441"/>
      <c r="AF79" s="441"/>
      <c r="AG79" s="442"/>
      <c r="AH79" s="440"/>
      <c r="AI79" s="441"/>
      <c r="AJ79" s="441"/>
      <c r="AK79" s="442"/>
      <c r="AL79" s="440"/>
      <c r="AM79" s="441"/>
      <c r="AN79" s="441"/>
      <c r="AO79" s="442"/>
      <c r="AP79" s="118" t="s">
        <v>190</v>
      </c>
      <c r="AQ79" s="128"/>
    </row>
    <row r="80" spans="2:54" ht="27" customHeight="1" thickBot="1" x14ac:dyDescent="0.5">
      <c r="B80" s="18" t="s">
        <v>121</v>
      </c>
      <c r="C80" s="56" t="s">
        <v>103</v>
      </c>
      <c r="D80" s="57" t="s">
        <v>104</v>
      </c>
      <c r="E80" s="60"/>
      <c r="F80" s="516" t="s">
        <v>121</v>
      </c>
      <c r="G80" s="517"/>
      <c r="H80" s="517"/>
      <c r="I80" s="518"/>
      <c r="J80" s="462"/>
      <c r="K80" s="463"/>
      <c r="L80" s="463"/>
      <c r="M80" s="464"/>
      <c r="N80" s="462"/>
      <c r="O80" s="463"/>
      <c r="P80" s="463"/>
      <c r="Q80" s="464"/>
      <c r="R80" s="462"/>
      <c r="S80" s="463"/>
      <c r="T80" s="463"/>
      <c r="U80" s="464"/>
      <c r="V80" s="462"/>
      <c r="W80" s="463"/>
      <c r="X80" s="463"/>
      <c r="Y80" s="464"/>
      <c r="Z80" s="462"/>
      <c r="AA80" s="463"/>
      <c r="AB80" s="463"/>
      <c r="AC80" s="464"/>
      <c r="AD80" s="462"/>
      <c r="AE80" s="463"/>
      <c r="AF80" s="463"/>
      <c r="AG80" s="464"/>
      <c r="AH80" s="462"/>
      <c r="AI80" s="463"/>
      <c r="AJ80" s="463"/>
      <c r="AK80" s="464"/>
      <c r="AL80" s="462"/>
      <c r="AM80" s="463"/>
      <c r="AN80" s="463"/>
      <c r="AO80" s="464"/>
      <c r="AP80" s="119" t="s">
        <v>191</v>
      </c>
      <c r="AQ80" s="128"/>
    </row>
    <row r="81" spans="2:64" ht="14.65" thickBot="1" x14ac:dyDescent="0.5"/>
    <row r="82" spans="2:64" ht="16.149999999999999" thickBot="1" x14ac:dyDescent="0.5">
      <c r="B82" s="469" t="s">
        <v>101</v>
      </c>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1"/>
    </row>
    <row r="83" spans="2:64" ht="14.45" customHeight="1" x14ac:dyDescent="0.45">
      <c r="B83" s="96" t="s">
        <v>1</v>
      </c>
      <c r="C83" s="97" t="s">
        <v>2</v>
      </c>
      <c r="D83" s="97" t="s">
        <v>3</v>
      </c>
      <c r="E83" s="97" t="s">
        <v>114</v>
      </c>
      <c r="F83" s="443" t="s">
        <v>234</v>
      </c>
      <c r="G83" s="443"/>
      <c r="H83" s="443"/>
      <c r="I83" s="443"/>
      <c r="J83" s="444" t="s">
        <v>150</v>
      </c>
      <c r="K83" s="472" t="s">
        <v>111</v>
      </c>
      <c r="L83" s="472" t="s">
        <v>112</v>
      </c>
      <c r="M83" s="473"/>
      <c r="N83" s="444" t="s">
        <v>125</v>
      </c>
      <c r="O83" s="472"/>
      <c r="P83" s="472"/>
      <c r="Q83" s="473" t="s">
        <v>196</v>
      </c>
      <c r="R83" s="444" t="s">
        <v>113</v>
      </c>
      <c r="S83" s="472"/>
      <c r="T83" s="472"/>
      <c r="U83" s="473"/>
      <c r="V83" s="444" t="s">
        <v>195</v>
      </c>
      <c r="W83" s="472"/>
      <c r="X83" s="472"/>
      <c r="Y83" s="473"/>
      <c r="Z83" s="443" t="s">
        <v>264</v>
      </c>
      <c r="AA83" s="443"/>
      <c r="AB83" s="443"/>
      <c r="AC83" s="444"/>
      <c r="AD83" s="444"/>
      <c r="AE83" s="472"/>
      <c r="AF83" s="472"/>
      <c r="AG83" s="473"/>
      <c r="AH83" s="135"/>
      <c r="AI83" s="135"/>
      <c r="AJ83" s="135"/>
      <c r="AK83" s="135"/>
      <c r="AL83" s="444"/>
      <c r="AM83" s="472"/>
      <c r="AN83" s="472"/>
      <c r="AO83" s="473"/>
      <c r="AP83" s="98" t="s">
        <v>8</v>
      </c>
      <c r="AQ83"/>
      <c r="BK83" s="108"/>
      <c r="BL83" s="108"/>
    </row>
    <row r="84" spans="2:64" x14ac:dyDescent="0.45">
      <c r="B84" s="95" t="s">
        <v>128</v>
      </c>
      <c r="C84" s="90"/>
      <c r="D84" s="90"/>
      <c r="E84" s="90"/>
      <c r="F84" s="445"/>
      <c r="G84" s="446"/>
      <c r="H84" s="446"/>
      <c r="I84" s="461"/>
      <c r="J84" s="445">
        <v>3</v>
      </c>
      <c r="K84" s="446"/>
      <c r="L84" s="446"/>
      <c r="M84" s="461"/>
      <c r="N84" s="445">
        <v>5</v>
      </c>
      <c r="O84" s="446"/>
      <c r="P84" s="446"/>
      <c r="Q84" s="461"/>
      <c r="R84" s="445">
        <v>2</v>
      </c>
      <c r="S84" s="446"/>
      <c r="T84" s="446"/>
      <c r="U84" s="461"/>
      <c r="V84" s="445">
        <v>15</v>
      </c>
      <c r="W84" s="446"/>
      <c r="X84" s="446"/>
      <c r="Y84" s="461"/>
      <c r="Z84" s="445"/>
      <c r="AA84" s="446"/>
      <c r="AB84" s="446"/>
      <c r="AC84" s="446"/>
      <c r="AD84" s="445"/>
      <c r="AE84" s="446"/>
      <c r="AF84" s="446"/>
      <c r="AG84" s="461"/>
      <c r="AH84" s="134"/>
      <c r="AI84" s="134"/>
      <c r="AJ84" s="134"/>
      <c r="AK84" s="134"/>
      <c r="AL84" s="445"/>
      <c r="AM84" s="446"/>
      <c r="AN84" s="446"/>
      <c r="AO84" s="461"/>
      <c r="AP84" s="89"/>
      <c r="AQ84"/>
      <c r="BK84" s="108"/>
      <c r="BL84" s="108"/>
    </row>
    <row r="85" spans="2:64" ht="14.45" customHeight="1" x14ac:dyDescent="0.45">
      <c r="B85" s="95" t="s">
        <v>129</v>
      </c>
      <c r="C85" s="90"/>
      <c r="D85" s="90"/>
      <c r="E85" s="90"/>
      <c r="F85" s="445"/>
      <c r="G85" s="446"/>
      <c r="H85" s="446"/>
      <c r="I85" s="461"/>
      <c r="J85" s="445"/>
      <c r="K85" s="446"/>
      <c r="L85" s="446"/>
      <c r="M85" s="461"/>
      <c r="N85" s="445" t="s">
        <v>143</v>
      </c>
      <c r="O85" s="446"/>
      <c r="P85" s="446"/>
      <c r="Q85" s="461"/>
      <c r="R85" s="445" t="s">
        <v>145</v>
      </c>
      <c r="S85" s="446"/>
      <c r="T85" s="446"/>
      <c r="U85" s="461"/>
      <c r="V85" s="445" t="s">
        <v>209</v>
      </c>
      <c r="W85" s="446"/>
      <c r="X85" s="446"/>
      <c r="Y85" s="461"/>
      <c r="Z85" s="445"/>
      <c r="AA85" s="446"/>
      <c r="AB85" s="446"/>
      <c r="AC85" s="446"/>
      <c r="AD85" s="445"/>
      <c r="AE85" s="446"/>
      <c r="AF85" s="446"/>
      <c r="AG85" s="461"/>
      <c r="AH85" s="134"/>
      <c r="AI85" s="134"/>
      <c r="AJ85" s="134"/>
      <c r="AK85" s="134"/>
      <c r="AL85" s="445"/>
      <c r="AM85" s="446"/>
      <c r="AN85" s="446"/>
      <c r="AO85" s="461"/>
      <c r="AP85" s="89"/>
      <c r="AQ85"/>
      <c r="BK85" s="108"/>
      <c r="BL85" s="108"/>
    </row>
    <row r="86" spans="2:64" x14ac:dyDescent="0.45">
      <c r="B86" s="95" t="s">
        <v>127</v>
      </c>
      <c r="C86" s="90"/>
      <c r="D86" s="90"/>
      <c r="E86" s="90"/>
      <c r="F86" s="445"/>
      <c r="G86" s="446"/>
      <c r="H86" s="446"/>
      <c r="I86" s="461"/>
      <c r="J86" s="445" t="s">
        <v>135</v>
      </c>
      <c r="K86" s="446"/>
      <c r="L86" s="446"/>
      <c r="M86" s="461"/>
      <c r="N86" s="445" t="s">
        <v>135</v>
      </c>
      <c r="O86" s="446"/>
      <c r="P86" s="446"/>
      <c r="Q86" s="461"/>
      <c r="R86" s="445" t="s">
        <v>43</v>
      </c>
      <c r="S86" s="446"/>
      <c r="T86" s="446"/>
      <c r="U86" s="461"/>
      <c r="V86" s="445" t="s">
        <v>135</v>
      </c>
      <c r="W86" s="446"/>
      <c r="X86" s="446"/>
      <c r="Y86" s="461"/>
      <c r="Z86" s="445"/>
      <c r="AA86" s="446"/>
      <c r="AB86" s="446"/>
      <c r="AC86" s="446"/>
      <c r="AD86" s="445"/>
      <c r="AE86" s="446"/>
      <c r="AF86" s="446"/>
      <c r="AG86" s="461"/>
      <c r="AH86" s="134"/>
      <c r="AI86" s="134"/>
      <c r="AJ86" s="134"/>
      <c r="AK86" s="134"/>
      <c r="AL86" s="445"/>
      <c r="AM86" s="446"/>
      <c r="AN86" s="446"/>
      <c r="AO86" s="461"/>
      <c r="AP86" s="89"/>
      <c r="AQ86"/>
      <c r="AS86" s="429" t="s">
        <v>253</v>
      </c>
      <c r="AT86" s="429" t="s">
        <v>251</v>
      </c>
      <c r="AU86" s="431" t="s">
        <v>247</v>
      </c>
      <c r="AV86" s="432"/>
      <c r="AW86" s="433"/>
      <c r="AX86" s="434" t="s">
        <v>250</v>
      </c>
      <c r="AY86" s="436" t="s">
        <v>248</v>
      </c>
      <c r="AZ86" s="436"/>
      <c r="BA86" s="436"/>
      <c r="BB86" s="467" t="s">
        <v>249</v>
      </c>
      <c r="BK86" s="108"/>
      <c r="BL86" s="108"/>
    </row>
    <row r="87" spans="2:64" ht="14.45" customHeight="1" x14ac:dyDescent="0.45">
      <c r="B87" s="95" t="s">
        <v>130</v>
      </c>
      <c r="C87" s="90"/>
      <c r="D87" s="90"/>
      <c r="E87" s="90"/>
      <c r="F87" s="445"/>
      <c r="G87" s="446"/>
      <c r="H87" s="446"/>
      <c r="I87" s="461"/>
      <c r="J87" s="445" t="s">
        <v>44</v>
      </c>
      <c r="K87" s="446"/>
      <c r="L87" s="446"/>
      <c r="M87" s="461"/>
      <c r="N87" s="445" t="s">
        <v>137</v>
      </c>
      <c r="O87" s="446"/>
      <c r="P87" s="446"/>
      <c r="Q87" s="461"/>
      <c r="R87" s="445"/>
      <c r="S87" s="446"/>
      <c r="T87" s="446"/>
      <c r="U87" s="461"/>
      <c r="V87" s="445" t="s">
        <v>44</v>
      </c>
      <c r="W87" s="446"/>
      <c r="X87" s="446"/>
      <c r="Y87" s="461"/>
      <c r="Z87" s="445"/>
      <c r="AA87" s="446"/>
      <c r="AB87" s="446"/>
      <c r="AC87" s="446"/>
      <c r="AD87" s="445"/>
      <c r="AE87" s="446"/>
      <c r="AF87" s="446"/>
      <c r="AG87" s="461"/>
      <c r="AH87" s="134"/>
      <c r="AI87" s="134"/>
      <c r="AJ87" s="134"/>
      <c r="AK87" s="134"/>
      <c r="AL87" s="445"/>
      <c r="AM87" s="446"/>
      <c r="AN87" s="446"/>
      <c r="AO87" s="461"/>
      <c r="AP87" s="89"/>
      <c r="AQ87"/>
      <c r="AS87" s="430"/>
      <c r="AT87" s="430"/>
      <c r="AU87" s="99" t="s">
        <v>43</v>
      </c>
      <c r="AV87" s="99" t="s">
        <v>49</v>
      </c>
      <c r="AW87" s="99" t="s">
        <v>62</v>
      </c>
      <c r="AX87" s="435"/>
      <c r="AY87" s="99" t="s">
        <v>43</v>
      </c>
      <c r="AZ87" s="99" t="s">
        <v>49</v>
      </c>
      <c r="BA87" s="99" t="s">
        <v>62</v>
      </c>
      <c r="BB87" s="467"/>
      <c r="BK87" s="108"/>
      <c r="BL87" s="108"/>
    </row>
    <row r="88" spans="2:64" ht="27" customHeight="1" x14ac:dyDescent="0.45">
      <c r="B88" s="1" t="s">
        <v>45</v>
      </c>
      <c r="C88" s="2" t="s">
        <v>46</v>
      </c>
      <c r="D88" s="3" t="s">
        <v>11</v>
      </c>
      <c r="E88" s="26" t="s">
        <v>159</v>
      </c>
      <c r="F88" s="76" t="s">
        <v>285</v>
      </c>
      <c r="G88" s="76" t="s">
        <v>238</v>
      </c>
      <c r="H88" s="76" t="s">
        <v>288</v>
      </c>
      <c r="I88" s="76" t="s">
        <v>290</v>
      </c>
      <c r="J88" s="3" t="s">
        <v>43</v>
      </c>
      <c r="K88" s="3" t="s">
        <v>43</v>
      </c>
      <c r="L88" s="3" t="s">
        <v>43</v>
      </c>
      <c r="M88" s="3" t="s">
        <v>43</v>
      </c>
      <c r="N88" s="3" t="s">
        <v>43</v>
      </c>
      <c r="O88" s="3" t="s">
        <v>43</v>
      </c>
      <c r="P88" s="3" t="s">
        <v>43</v>
      </c>
      <c r="Q88" s="3" t="s">
        <v>43</v>
      </c>
      <c r="R88" s="3" t="s">
        <v>43</v>
      </c>
      <c r="S88" s="3" t="s">
        <v>43</v>
      </c>
      <c r="T88" s="3" t="s">
        <v>43</v>
      </c>
      <c r="U88" s="3" t="s">
        <v>43</v>
      </c>
      <c r="V88" s="3" t="s">
        <v>62</v>
      </c>
      <c r="W88" s="3" t="s">
        <v>62</v>
      </c>
      <c r="X88" s="3" t="s">
        <v>62</v>
      </c>
      <c r="Y88" s="3" t="s">
        <v>62</v>
      </c>
      <c r="Z88" s="3" t="s">
        <v>62</v>
      </c>
      <c r="AA88" s="3" t="s">
        <v>62</v>
      </c>
      <c r="AB88" s="3" t="s">
        <v>62</v>
      </c>
      <c r="AC88" s="3" t="s">
        <v>62</v>
      </c>
      <c r="AD88" s="3"/>
      <c r="AE88" s="3"/>
      <c r="AF88" s="3"/>
      <c r="AG88" s="3"/>
      <c r="AH88" s="3"/>
      <c r="AI88" s="3"/>
      <c r="AJ88" s="3"/>
      <c r="AK88" s="3"/>
      <c r="AL88" s="3"/>
      <c r="AM88" s="3"/>
      <c r="AN88" s="3"/>
      <c r="AO88" s="3"/>
      <c r="AP88" s="43" t="s">
        <v>283</v>
      </c>
      <c r="AQ88"/>
      <c r="AS88" s="79">
        <f>AT88/4</f>
        <v>5</v>
      </c>
      <c r="AT88" s="79">
        <f>AU88+AV88+AW88</f>
        <v>20</v>
      </c>
      <c r="AU88" s="79">
        <f t="shared" ref="AU88:AU95" si="42">COUNTIF(J88:AO88,"Yes")</f>
        <v>12</v>
      </c>
      <c r="AV88" s="79">
        <f>COUNTIF(J88:AO88,"Too small")</f>
        <v>0</v>
      </c>
      <c r="AW88" s="79">
        <f>COUNTIF(J88:AO88,"Too large")</f>
        <v>8</v>
      </c>
      <c r="AX88" s="79">
        <v>1</v>
      </c>
      <c r="AY88" s="80">
        <f>AU88/$AT88</f>
        <v>0.6</v>
      </c>
      <c r="AZ88" s="80">
        <f t="shared" ref="AZ88:AZ95" si="43">AV88/$AT88</f>
        <v>0</v>
      </c>
      <c r="BA88" s="80">
        <f t="shared" ref="BA88:BA95" si="44">AW88/$AT88</f>
        <v>0.4</v>
      </c>
      <c r="BB88" s="3" t="str">
        <f t="shared" ref="BB88:BB95" si="45">IF(AY88&gt;=AX88, "Yes", "No")</f>
        <v>No</v>
      </c>
      <c r="BK88" s="108"/>
      <c r="BL88" s="108"/>
    </row>
    <row r="89" spans="2:64" ht="27" customHeight="1" x14ac:dyDescent="0.45">
      <c r="B89" s="1" t="s">
        <v>84</v>
      </c>
      <c r="C89" s="13" t="s">
        <v>48</v>
      </c>
      <c r="D89" s="3" t="s">
        <v>11</v>
      </c>
      <c r="E89" s="6">
        <v>10</v>
      </c>
      <c r="F89" s="6">
        <v>10</v>
      </c>
      <c r="G89" s="6">
        <v>10</v>
      </c>
      <c r="H89" s="6">
        <v>10</v>
      </c>
      <c r="I89" s="6">
        <v>10</v>
      </c>
      <c r="J89" s="3" t="s">
        <v>43</v>
      </c>
      <c r="K89" s="3" t="s">
        <v>43</v>
      </c>
      <c r="L89" s="3" t="s">
        <v>43</v>
      </c>
      <c r="M89" s="3" t="s">
        <v>43</v>
      </c>
      <c r="N89" s="3"/>
      <c r="O89" s="3"/>
      <c r="P89" s="3"/>
      <c r="Q89" s="3"/>
      <c r="R89" s="3" t="s">
        <v>49</v>
      </c>
      <c r="S89" s="3" t="s">
        <v>49</v>
      </c>
      <c r="T89" s="3" t="s">
        <v>49</v>
      </c>
      <c r="U89" s="3" t="s">
        <v>49</v>
      </c>
      <c r="V89" s="3"/>
      <c r="W89" s="3"/>
      <c r="X89" s="3"/>
      <c r="Y89" s="3"/>
      <c r="Z89" s="3"/>
      <c r="AA89" s="3"/>
      <c r="AB89" s="3"/>
      <c r="AC89" s="3"/>
      <c r="AD89" s="3"/>
      <c r="AE89" s="3"/>
      <c r="AF89" s="3"/>
      <c r="AG89" s="3"/>
      <c r="AH89" s="3"/>
      <c r="AI89" s="3"/>
      <c r="AJ89" s="3"/>
      <c r="AK89" s="3"/>
      <c r="AL89" s="3"/>
      <c r="AM89" s="3"/>
      <c r="AN89" s="3"/>
      <c r="AO89" s="3"/>
      <c r="AP89" s="43" t="s">
        <v>210</v>
      </c>
      <c r="AQ89"/>
      <c r="AS89" s="79">
        <f t="shared" ref="AS89:AS97" si="46">AT89/4</f>
        <v>2</v>
      </c>
      <c r="AT89" s="79">
        <f t="shared" ref="AT89:AT95" si="47">AU89+AV89+AW89</f>
        <v>8</v>
      </c>
      <c r="AU89" s="79">
        <f t="shared" si="42"/>
        <v>4</v>
      </c>
      <c r="AV89" s="79">
        <f t="shared" ref="AV89:AV95" si="48">COUNTIF(J89:AO89,"Too small")</f>
        <v>4</v>
      </c>
      <c r="AW89" s="79">
        <f t="shared" ref="AW89:AW95" si="49">COUNTIF(J89:AO89,"Too large")</f>
        <v>0</v>
      </c>
      <c r="AX89" s="79">
        <v>1</v>
      </c>
      <c r="AY89" s="80">
        <f t="shared" ref="AY89:AY95" si="50">AU89/$AT89</f>
        <v>0.5</v>
      </c>
      <c r="AZ89" s="80">
        <f t="shared" si="43"/>
        <v>0.5</v>
      </c>
      <c r="BA89" s="80">
        <f t="shared" si="44"/>
        <v>0</v>
      </c>
      <c r="BB89" s="3" t="str">
        <f t="shared" si="45"/>
        <v>No</v>
      </c>
      <c r="BK89" s="108"/>
      <c r="BL89" s="108"/>
    </row>
    <row r="90" spans="2:64" ht="27" customHeight="1" x14ac:dyDescent="0.45">
      <c r="B90" s="1" t="s">
        <v>102</v>
      </c>
      <c r="C90" s="16" t="s">
        <v>103</v>
      </c>
      <c r="D90" s="3" t="s">
        <v>104</v>
      </c>
      <c r="E90" s="6">
        <v>5</v>
      </c>
      <c r="F90" s="6">
        <v>5</v>
      </c>
      <c r="G90" s="6">
        <v>5</v>
      </c>
      <c r="H90" s="6">
        <v>5</v>
      </c>
      <c r="I90" s="6">
        <v>5</v>
      </c>
      <c r="J90" s="3" t="s">
        <v>43</v>
      </c>
      <c r="K90" s="3" t="s">
        <v>43</v>
      </c>
      <c r="L90" s="3" t="s">
        <v>43</v>
      </c>
      <c r="M90" s="3" t="s">
        <v>43</v>
      </c>
      <c r="N90" s="3"/>
      <c r="O90" s="3"/>
      <c r="P90" s="3"/>
      <c r="Q90" s="3"/>
      <c r="R90" s="3" t="s">
        <v>49</v>
      </c>
      <c r="S90" s="3" t="s">
        <v>49</v>
      </c>
      <c r="T90" s="3" t="s">
        <v>49</v>
      </c>
      <c r="U90" s="3" t="s">
        <v>49</v>
      </c>
      <c r="V90" s="3" t="s">
        <v>43</v>
      </c>
      <c r="W90" s="3" t="s">
        <v>43</v>
      </c>
      <c r="X90" s="3" t="s">
        <v>43</v>
      </c>
      <c r="Y90" s="3" t="s">
        <v>43</v>
      </c>
      <c r="Z90" s="3"/>
      <c r="AA90" s="3"/>
      <c r="AB90" s="3"/>
      <c r="AC90" s="3"/>
      <c r="AD90" s="3"/>
      <c r="AE90" s="3"/>
      <c r="AF90" s="3"/>
      <c r="AG90" s="3"/>
      <c r="AH90" s="3"/>
      <c r="AI90" s="3"/>
      <c r="AJ90" s="3"/>
      <c r="AK90" s="3"/>
      <c r="AL90" s="3"/>
      <c r="AM90" s="3"/>
      <c r="AN90" s="3"/>
      <c r="AO90" s="3"/>
      <c r="AP90" s="43" t="s">
        <v>211</v>
      </c>
      <c r="AQ90"/>
      <c r="AS90" s="79">
        <f t="shared" si="46"/>
        <v>3</v>
      </c>
      <c r="AT90" s="79">
        <f t="shared" si="47"/>
        <v>12</v>
      </c>
      <c r="AU90" s="79">
        <f t="shared" si="42"/>
        <v>8</v>
      </c>
      <c r="AV90" s="79">
        <f t="shared" si="48"/>
        <v>4</v>
      </c>
      <c r="AW90" s="79">
        <f t="shared" si="49"/>
        <v>0</v>
      </c>
      <c r="AX90" s="79">
        <v>1</v>
      </c>
      <c r="AY90" s="80">
        <f t="shared" si="50"/>
        <v>0.66666666666666663</v>
      </c>
      <c r="AZ90" s="80">
        <f t="shared" si="43"/>
        <v>0.33333333333333331</v>
      </c>
      <c r="BA90" s="80">
        <f t="shared" si="44"/>
        <v>0</v>
      </c>
      <c r="BB90" s="3" t="str">
        <f t="shared" si="45"/>
        <v>No</v>
      </c>
      <c r="BK90" s="108"/>
      <c r="BL90" s="108"/>
    </row>
    <row r="91" spans="2:64" ht="27" customHeight="1" x14ac:dyDescent="0.45">
      <c r="B91" s="1" t="s">
        <v>50</v>
      </c>
      <c r="C91" s="13" t="s">
        <v>51</v>
      </c>
      <c r="D91" s="3" t="s">
        <v>11</v>
      </c>
      <c r="E91" s="5" t="s">
        <v>161</v>
      </c>
      <c r="F91" s="6" t="s">
        <v>286</v>
      </c>
      <c r="G91" s="6" t="s">
        <v>286</v>
      </c>
      <c r="H91" s="6" t="s">
        <v>286</v>
      </c>
      <c r="I91" s="6" t="s">
        <v>286</v>
      </c>
      <c r="J91" s="3" t="s">
        <v>43</v>
      </c>
      <c r="K91" s="3" t="s">
        <v>43</v>
      </c>
      <c r="L91" s="3" t="s">
        <v>43</v>
      </c>
      <c r="M91" s="3" t="s">
        <v>43</v>
      </c>
      <c r="N91" s="3" t="s">
        <v>49</v>
      </c>
      <c r="O91" s="3" t="s">
        <v>49</v>
      </c>
      <c r="P91" s="3" t="s">
        <v>49</v>
      </c>
      <c r="Q91" s="3" t="s">
        <v>49</v>
      </c>
      <c r="R91" s="3" t="s">
        <v>49</v>
      </c>
      <c r="S91" s="3" t="s">
        <v>49</v>
      </c>
      <c r="T91" s="3" t="s">
        <v>49</v>
      </c>
      <c r="U91" s="3" t="s">
        <v>49</v>
      </c>
      <c r="V91" s="3" t="s">
        <v>43</v>
      </c>
      <c r="W91" s="3" t="s">
        <v>43</v>
      </c>
      <c r="X91" s="3" t="s">
        <v>43</v>
      </c>
      <c r="Y91" s="3" t="s">
        <v>43</v>
      </c>
      <c r="Z91" s="3" t="s">
        <v>43</v>
      </c>
      <c r="AA91" s="3" t="s">
        <v>43</v>
      </c>
      <c r="AB91" s="3" t="s">
        <v>43</v>
      </c>
      <c r="AC91" s="3" t="s">
        <v>43</v>
      </c>
      <c r="AD91" s="3"/>
      <c r="AE91" s="3"/>
      <c r="AF91" s="3"/>
      <c r="AG91" s="3"/>
      <c r="AH91" s="3"/>
      <c r="AI91" s="3"/>
      <c r="AJ91" s="3"/>
      <c r="AK91" s="3"/>
      <c r="AL91" s="3"/>
      <c r="AM91" s="3"/>
      <c r="AN91" s="3"/>
      <c r="AO91" s="3"/>
      <c r="AP91" s="43"/>
      <c r="AQ91"/>
      <c r="AS91" s="79">
        <f t="shared" si="46"/>
        <v>5</v>
      </c>
      <c r="AT91" s="79">
        <f t="shared" si="47"/>
        <v>20</v>
      </c>
      <c r="AU91" s="79">
        <f t="shared" si="42"/>
        <v>12</v>
      </c>
      <c r="AV91" s="79">
        <f t="shared" si="48"/>
        <v>8</v>
      </c>
      <c r="AW91" s="79">
        <f t="shared" si="49"/>
        <v>0</v>
      </c>
      <c r="AX91" s="79">
        <v>1</v>
      </c>
      <c r="AY91" s="80">
        <f t="shared" si="50"/>
        <v>0.6</v>
      </c>
      <c r="AZ91" s="80">
        <f t="shared" si="43"/>
        <v>0.4</v>
      </c>
      <c r="BA91" s="80">
        <f t="shared" si="44"/>
        <v>0</v>
      </c>
      <c r="BB91" s="3" t="str">
        <f t="shared" si="45"/>
        <v>No</v>
      </c>
      <c r="BK91" s="108"/>
      <c r="BL91" s="108"/>
    </row>
    <row r="92" spans="2:64" ht="27" customHeight="1" x14ac:dyDescent="0.45">
      <c r="B92" s="1" t="s">
        <v>105</v>
      </c>
      <c r="C92" s="2" t="s">
        <v>106</v>
      </c>
      <c r="D92" s="3" t="s">
        <v>57</v>
      </c>
      <c r="E92" s="5" t="s">
        <v>160</v>
      </c>
      <c r="F92" s="6" t="s">
        <v>83</v>
      </c>
      <c r="G92" s="6" t="s">
        <v>287</v>
      </c>
      <c r="H92" s="6" t="s">
        <v>289</v>
      </c>
      <c r="I92" s="6" t="s">
        <v>291</v>
      </c>
      <c r="J92" s="3" t="s">
        <v>43</v>
      </c>
      <c r="K92" s="3" t="s">
        <v>43</v>
      </c>
      <c r="L92" s="3" t="s">
        <v>43</v>
      </c>
      <c r="M92" s="3" t="s">
        <v>43</v>
      </c>
      <c r="N92" s="3" t="s">
        <v>49</v>
      </c>
      <c r="O92" s="3"/>
      <c r="P92" s="3"/>
      <c r="Q92" s="3"/>
      <c r="R92" s="3" t="s">
        <v>43</v>
      </c>
      <c r="S92" s="3" t="s">
        <v>43</v>
      </c>
      <c r="T92" s="3" t="s">
        <v>43</v>
      </c>
      <c r="U92" s="3" t="s">
        <v>43</v>
      </c>
      <c r="V92" s="3" t="s">
        <v>49</v>
      </c>
      <c r="W92" s="3" t="s">
        <v>49</v>
      </c>
      <c r="X92" s="3" t="s">
        <v>49</v>
      </c>
      <c r="Y92" s="3" t="s">
        <v>49</v>
      </c>
      <c r="Z92" s="3" t="s">
        <v>43</v>
      </c>
      <c r="AA92" s="3" t="s">
        <v>43</v>
      </c>
      <c r="AB92" s="3" t="s">
        <v>43</v>
      </c>
      <c r="AC92" s="3" t="s">
        <v>43</v>
      </c>
      <c r="AD92" s="3"/>
      <c r="AE92" s="3"/>
      <c r="AF92" s="3"/>
      <c r="AG92" s="3"/>
      <c r="AH92" s="3"/>
      <c r="AI92" s="3"/>
      <c r="AJ92" s="3"/>
      <c r="AK92" s="3"/>
      <c r="AL92" s="3"/>
      <c r="AM92" s="3"/>
      <c r="AN92" s="3"/>
      <c r="AO92" s="3"/>
      <c r="AP92" s="43" t="s">
        <v>212</v>
      </c>
      <c r="AQ92"/>
      <c r="AS92" s="79">
        <f t="shared" si="46"/>
        <v>4.25</v>
      </c>
      <c r="AT92" s="79">
        <f t="shared" si="47"/>
        <v>17</v>
      </c>
      <c r="AU92" s="79">
        <f t="shared" si="42"/>
        <v>12</v>
      </c>
      <c r="AV92" s="79">
        <f t="shared" si="48"/>
        <v>5</v>
      </c>
      <c r="AW92" s="79">
        <f t="shared" si="49"/>
        <v>0</v>
      </c>
      <c r="AX92" s="79">
        <v>1</v>
      </c>
      <c r="AY92" s="80">
        <f t="shared" si="50"/>
        <v>0.70588235294117652</v>
      </c>
      <c r="AZ92" s="80">
        <f t="shared" si="43"/>
        <v>0.29411764705882354</v>
      </c>
      <c r="BA92" s="80">
        <f t="shared" si="44"/>
        <v>0</v>
      </c>
      <c r="BB92" s="3" t="str">
        <f t="shared" si="45"/>
        <v>No</v>
      </c>
      <c r="BK92" s="108"/>
      <c r="BL92" s="108"/>
    </row>
    <row r="93" spans="2:64" ht="27" customHeight="1" x14ac:dyDescent="0.45">
      <c r="B93" s="1" t="s">
        <v>107</v>
      </c>
      <c r="C93" s="2" t="s">
        <v>108</v>
      </c>
      <c r="D93" s="3" t="s">
        <v>57</v>
      </c>
      <c r="E93" s="47" t="s">
        <v>109</v>
      </c>
      <c r="F93" s="6" t="s">
        <v>109</v>
      </c>
      <c r="G93" s="6" t="s">
        <v>109</v>
      </c>
      <c r="H93" s="6" t="s">
        <v>109</v>
      </c>
      <c r="I93" s="6" t="s">
        <v>109</v>
      </c>
      <c r="J93" s="3" t="s">
        <v>43</v>
      </c>
      <c r="K93" s="3" t="s">
        <v>43</v>
      </c>
      <c r="L93" s="3" t="s">
        <v>43</v>
      </c>
      <c r="M93" s="3" t="s">
        <v>43</v>
      </c>
      <c r="N93" s="3"/>
      <c r="O93" s="3"/>
      <c r="P93" s="3"/>
      <c r="Q93" s="3"/>
      <c r="R93" s="3" t="s">
        <v>49</v>
      </c>
      <c r="S93" s="3" t="s">
        <v>49</v>
      </c>
      <c r="T93" s="3" t="s">
        <v>49</v>
      </c>
      <c r="U93" s="3" t="s">
        <v>49</v>
      </c>
      <c r="V93" s="3" t="s">
        <v>49</v>
      </c>
      <c r="W93" s="3" t="s">
        <v>49</v>
      </c>
      <c r="X93" s="3" t="s">
        <v>49</v>
      </c>
      <c r="Y93" s="3" t="s">
        <v>49</v>
      </c>
      <c r="Z93" s="3"/>
      <c r="AA93" s="3"/>
      <c r="AB93" s="3"/>
      <c r="AC93" s="3"/>
      <c r="AD93" s="3"/>
      <c r="AE93" s="3"/>
      <c r="AF93" s="3"/>
      <c r="AG93" s="3"/>
      <c r="AH93" s="3"/>
      <c r="AI93" s="3"/>
      <c r="AJ93" s="3"/>
      <c r="AK93" s="3"/>
      <c r="AL93" s="3"/>
      <c r="AM93" s="3"/>
      <c r="AN93" s="3"/>
      <c r="AO93" s="3"/>
      <c r="AP93" s="43" t="s">
        <v>213</v>
      </c>
      <c r="AQ93"/>
      <c r="AS93" s="79">
        <f t="shared" si="46"/>
        <v>3</v>
      </c>
      <c r="AT93" s="79">
        <f t="shared" si="47"/>
        <v>12</v>
      </c>
      <c r="AU93" s="79">
        <f t="shared" si="42"/>
        <v>4</v>
      </c>
      <c r="AV93" s="79">
        <f t="shared" si="48"/>
        <v>8</v>
      </c>
      <c r="AW93" s="79">
        <f t="shared" si="49"/>
        <v>0</v>
      </c>
      <c r="AX93" s="79">
        <v>1</v>
      </c>
      <c r="AY93" s="80">
        <f t="shared" si="50"/>
        <v>0.33333333333333331</v>
      </c>
      <c r="AZ93" s="80">
        <f t="shared" si="43"/>
        <v>0.66666666666666663</v>
      </c>
      <c r="BA93" s="80">
        <f t="shared" si="44"/>
        <v>0</v>
      </c>
      <c r="BB93" s="3" t="str">
        <f t="shared" si="45"/>
        <v>No</v>
      </c>
      <c r="BK93" s="108"/>
      <c r="BL93" s="108"/>
    </row>
    <row r="94" spans="2:64" ht="27" customHeight="1" x14ac:dyDescent="0.45">
      <c r="B94" s="1" t="s">
        <v>59</v>
      </c>
      <c r="C94" s="5" t="s">
        <v>60</v>
      </c>
      <c r="D94" s="3" t="s">
        <v>11</v>
      </c>
      <c r="E94" s="6" t="s">
        <v>61</v>
      </c>
      <c r="F94" s="6" t="s">
        <v>61</v>
      </c>
      <c r="G94" s="6" t="s">
        <v>61</v>
      </c>
      <c r="H94" s="6" t="s">
        <v>61</v>
      </c>
      <c r="I94" s="6" t="s">
        <v>61</v>
      </c>
      <c r="J94" s="3" t="s">
        <v>43</v>
      </c>
      <c r="K94" s="3" t="s">
        <v>43</v>
      </c>
      <c r="L94" s="3" t="s">
        <v>43</v>
      </c>
      <c r="M94" s="3" t="s">
        <v>43</v>
      </c>
      <c r="N94" s="3" t="s">
        <v>49</v>
      </c>
      <c r="O94" s="3" t="s">
        <v>49</v>
      </c>
      <c r="P94" s="3" t="s">
        <v>49</v>
      </c>
      <c r="Q94" s="3" t="s">
        <v>49</v>
      </c>
      <c r="R94" s="3" t="s">
        <v>43</v>
      </c>
      <c r="S94" s="3" t="s">
        <v>43</v>
      </c>
      <c r="T94" s="3" t="s">
        <v>43</v>
      </c>
      <c r="U94" s="3" t="s">
        <v>43</v>
      </c>
      <c r="V94" s="3" t="s">
        <v>43</v>
      </c>
      <c r="W94" s="3" t="s">
        <v>43</v>
      </c>
      <c r="X94" s="3" t="s">
        <v>43</v>
      </c>
      <c r="Y94" s="3" t="s">
        <v>43</v>
      </c>
      <c r="Z94" s="3"/>
      <c r="AA94" s="3"/>
      <c r="AB94" s="3"/>
      <c r="AC94" s="3"/>
      <c r="AD94" s="3"/>
      <c r="AE94" s="3"/>
      <c r="AF94" s="3"/>
      <c r="AG94" s="3"/>
      <c r="AH94" s="3"/>
      <c r="AI94" s="3"/>
      <c r="AJ94" s="3"/>
      <c r="AK94" s="3"/>
      <c r="AL94" s="3"/>
      <c r="AM94" s="3"/>
      <c r="AN94" s="3"/>
      <c r="AO94" s="3"/>
      <c r="AP94" s="43" t="s">
        <v>173</v>
      </c>
      <c r="AQ94"/>
      <c r="AS94" s="79">
        <f t="shared" si="46"/>
        <v>4</v>
      </c>
      <c r="AT94" s="79">
        <f t="shared" si="47"/>
        <v>16</v>
      </c>
      <c r="AU94" s="79">
        <f t="shared" si="42"/>
        <v>12</v>
      </c>
      <c r="AV94" s="79">
        <f t="shared" si="48"/>
        <v>4</v>
      </c>
      <c r="AW94" s="79">
        <f t="shared" si="49"/>
        <v>0</v>
      </c>
      <c r="AX94" s="79">
        <v>1</v>
      </c>
      <c r="AY94" s="80">
        <f t="shared" si="50"/>
        <v>0.75</v>
      </c>
      <c r="AZ94" s="80">
        <f t="shared" si="43"/>
        <v>0.25</v>
      </c>
      <c r="BA94" s="80">
        <f t="shared" si="44"/>
        <v>0</v>
      </c>
      <c r="BB94" s="3" t="str">
        <f t="shared" si="45"/>
        <v>No</v>
      </c>
      <c r="BK94" s="108"/>
      <c r="BL94" s="108"/>
    </row>
    <row r="95" spans="2:64" ht="27" customHeight="1" x14ac:dyDescent="0.45">
      <c r="B95" s="1" t="s">
        <v>63</v>
      </c>
      <c r="C95" s="2" t="s">
        <v>64</v>
      </c>
      <c r="D95" s="3" t="s">
        <v>11</v>
      </c>
      <c r="E95" s="3" t="s">
        <v>61</v>
      </c>
      <c r="F95" s="147" t="s">
        <v>61</v>
      </c>
      <c r="G95" s="147" t="s">
        <v>61</v>
      </c>
      <c r="H95" s="147" t="s">
        <v>61</v>
      </c>
      <c r="I95" s="147" t="s">
        <v>61</v>
      </c>
      <c r="J95" s="3" t="s">
        <v>43</v>
      </c>
      <c r="K95" s="3" t="s">
        <v>43</v>
      </c>
      <c r="L95" s="3" t="s">
        <v>43</v>
      </c>
      <c r="M95" s="3" t="s">
        <v>43</v>
      </c>
      <c r="N95" s="3" t="s">
        <v>49</v>
      </c>
      <c r="O95" s="3" t="s">
        <v>49</v>
      </c>
      <c r="P95" s="3" t="s">
        <v>49</v>
      </c>
      <c r="Q95" s="3" t="s">
        <v>49</v>
      </c>
      <c r="R95" s="3" t="s">
        <v>43</v>
      </c>
      <c r="S95" s="3" t="s">
        <v>43</v>
      </c>
      <c r="T95" s="3" t="s">
        <v>43</v>
      </c>
      <c r="U95" s="3" t="s">
        <v>43</v>
      </c>
      <c r="V95" s="3"/>
      <c r="W95" s="3"/>
      <c r="X95" s="3"/>
      <c r="Y95" s="3"/>
      <c r="Z95" s="3"/>
      <c r="AA95" s="3"/>
      <c r="AB95" s="3"/>
      <c r="AC95" s="3"/>
      <c r="AD95" s="3"/>
      <c r="AE95" s="3"/>
      <c r="AF95" s="3"/>
      <c r="AG95" s="3"/>
      <c r="AH95" s="3"/>
      <c r="AI95" s="3"/>
      <c r="AJ95" s="3"/>
      <c r="AK95" s="3"/>
      <c r="AL95" s="3"/>
      <c r="AM95" s="3"/>
      <c r="AN95" s="3"/>
      <c r="AO95" s="3"/>
      <c r="AP95" s="43" t="s">
        <v>174</v>
      </c>
      <c r="AQ95"/>
      <c r="AS95" s="79">
        <f t="shared" si="46"/>
        <v>3</v>
      </c>
      <c r="AT95" s="79">
        <f t="shared" si="47"/>
        <v>12</v>
      </c>
      <c r="AU95" s="79">
        <f t="shared" si="42"/>
        <v>8</v>
      </c>
      <c r="AV95" s="79">
        <f t="shared" si="48"/>
        <v>4</v>
      </c>
      <c r="AW95" s="79">
        <f t="shared" si="49"/>
        <v>0</v>
      </c>
      <c r="AX95" s="79">
        <v>1</v>
      </c>
      <c r="AY95" s="80">
        <f t="shared" si="50"/>
        <v>0.66666666666666663</v>
      </c>
      <c r="AZ95" s="80">
        <f t="shared" si="43"/>
        <v>0.33333333333333331</v>
      </c>
      <c r="BA95" s="80">
        <f t="shared" si="44"/>
        <v>0</v>
      </c>
      <c r="BB95" s="3" t="str">
        <f t="shared" si="45"/>
        <v>No</v>
      </c>
      <c r="BK95" s="108"/>
      <c r="BL95" s="108"/>
    </row>
    <row r="96" spans="2:64" ht="27" customHeight="1" x14ac:dyDescent="0.45">
      <c r="B96" s="1" t="s">
        <v>75</v>
      </c>
      <c r="C96" s="2" t="s">
        <v>66</v>
      </c>
      <c r="D96" s="3" t="s">
        <v>11</v>
      </c>
      <c r="E96" s="3" t="s">
        <v>70</v>
      </c>
      <c r="F96" s="147" t="s">
        <v>70</v>
      </c>
      <c r="G96" s="147" t="s">
        <v>70</v>
      </c>
      <c r="H96" s="147" t="s">
        <v>70</v>
      </c>
      <c r="I96" s="147" t="s">
        <v>70</v>
      </c>
      <c r="J96" s="3" t="s">
        <v>43</v>
      </c>
      <c r="K96" s="3" t="s">
        <v>43</v>
      </c>
      <c r="L96" s="3" t="s">
        <v>43</v>
      </c>
      <c r="M96" s="3" t="s">
        <v>43</v>
      </c>
      <c r="N96" s="3" t="s">
        <v>49</v>
      </c>
      <c r="O96" s="3" t="s">
        <v>49</v>
      </c>
      <c r="P96" s="3" t="s">
        <v>49</v>
      </c>
      <c r="Q96" s="3" t="s">
        <v>49</v>
      </c>
      <c r="R96" s="3" t="s">
        <v>49</v>
      </c>
      <c r="S96" s="3" t="s">
        <v>49</v>
      </c>
      <c r="T96" s="3" t="s">
        <v>49</v>
      </c>
      <c r="U96" s="3" t="s">
        <v>49</v>
      </c>
      <c r="V96" s="3" t="s">
        <v>43</v>
      </c>
      <c r="W96" s="3" t="s">
        <v>43</v>
      </c>
      <c r="X96" s="3" t="s">
        <v>43</v>
      </c>
      <c r="Y96" s="3" t="s">
        <v>43</v>
      </c>
      <c r="Z96" s="3"/>
      <c r="AA96" s="3"/>
      <c r="AB96" s="3"/>
      <c r="AC96" s="3"/>
      <c r="AD96" s="3"/>
      <c r="AE96" s="3"/>
      <c r="AF96" s="3"/>
      <c r="AG96" s="3"/>
      <c r="AH96" s="3"/>
      <c r="AI96" s="3"/>
      <c r="AJ96" s="3"/>
      <c r="AK96" s="3"/>
      <c r="AL96" s="3"/>
      <c r="AM96" s="3"/>
      <c r="AN96" s="3"/>
      <c r="AO96" s="3"/>
      <c r="AP96" s="43" t="s">
        <v>175</v>
      </c>
      <c r="AQ96"/>
      <c r="AS96" s="79">
        <f t="shared" si="46"/>
        <v>4</v>
      </c>
      <c r="AT96" s="79">
        <f t="shared" ref="AT96:AT97" si="51">AU96+AV96+AW96</f>
        <v>16</v>
      </c>
      <c r="AU96" s="79">
        <f t="shared" ref="AU96:AU97" si="52">COUNTIF(J96:AO96,"Yes")</f>
        <v>8</v>
      </c>
      <c r="AV96" s="79">
        <f t="shared" ref="AV96:AV97" si="53">COUNTIF(J96:AO96,"Too small")</f>
        <v>8</v>
      </c>
      <c r="AW96" s="79">
        <f t="shared" ref="AW96:AW97" si="54">COUNTIF(J96:AO96,"Too large")</f>
        <v>0</v>
      </c>
      <c r="AX96" s="79">
        <v>1</v>
      </c>
      <c r="AY96" s="80">
        <f t="shared" ref="AY96:AY97" si="55">AU96/$AT96</f>
        <v>0.5</v>
      </c>
      <c r="AZ96" s="80">
        <f t="shared" ref="AZ96:AZ98" si="56">AV96/$AT96</f>
        <v>0.5</v>
      </c>
      <c r="BA96" s="80">
        <f t="shared" ref="BA96:BA98" si="57">AW96/$AT96</f>
        <v>0</v>
      </c>
      <c r="BB96" s="3" t="str">
        <f t="shared" ref="BB96:BB97" si="58">IF(AY96&gt;=AX96, "Yes", "No")</f>
        <v>No</v>
      </c>
      <c r="BK96" s="108"/>
      <c r="BL96" s="108"/>
    </row>
    <row r="97" spans="2:64" ht="27" customHeight="1" thickBot="1" x14ac:dyDescent="0.5">
      <c r="B97" s="20" t="s">
        <v>76</v>
      </c>
      <c r="C97" s="14" t="s">
        <v>69</v>
      </c>
      <c r="D97" s="12" t="s">
        <v>11</v>
      </c>
      <c r="E97" s="12" t="s">
        <v>61</v>
      </c>
      <c r="F97" s="146" t="s">
        <v>61</v>
      </c>
      <c r="G97" s="146" t="s">
        <v>61</v>
      </c>
      <c r="H97" s="146" t="s">
        <v>61</v>
      </c>
      <c r="I97" s="146" t="s">
        <v>61</v>
      </c>
      <c r="J97" s="12" t="s">
        <v>43</v>
      </c>
      <c r="K97" s="12" t="s">
        <v>43</v>
      </c>
      <c r="L97" s="12" t="s">
        <v>43</v>
      </c>
      <c r="M97" s="12" t="s">
        <v>43</v>
      </c>
      <c r="N97" s="12" t="s">
        <v>49</v>
      </c>
      <c r="O97" s="12" t="s">
        <v>49</v>
      </c>
      <c r="P97" s="12" t="s">
        <v>49</v>
      </c>
      <c r="Q97" s="12" t="s">
        <v>49</v>
      </c>
      <c r="R97" s="12" t="s">
        <v>43</v>
      </c>
      <c r="S97" s="12" t="s">
        <v>43</v>
      </c>
      <c r="T97" s="12" t="s">
        <v>43</v>
      </c>
      <c r="U97" s="12" t="s">
        <v>43</v>
      </c>
      <c r="V97" s="12"/>
      <c r="W97" s="12"/>
      <c r="X97" s="12"/>
      <c r="Y97" s="12"/>
      <c r="Z97" s="12"/>
      <c r="AA97" s="12"/>
      <c r="AB97" s="12"/>
      <c r="AC97" s="12"/>
      <c r="AD97" s="12"/>
      <c r="AE97" s="12"/>
      <c r="AF97" s="12"/>
      <c r="AG97" s="12"/>
      <c r="AH97" s="12"/>
      <c r="AI97" s="12"/>
      <c r="AJ97" s="12"/>
      <c r="AK97" s="12"/>
      <c r="AL97" s="12"/>
      <c r="AM97" s="12"/>
      <c r="AN97" s="12"/>
      <c r="AO97" s="131"/>
      <c r="AP97" s="44" t="s">
        <v>176</v>
      </c>
      <c r="AQ97"/>
      <c r="AS97" s="79">
        <f t="shared" si="46"/>
        <v>3</v>
      </c>
      <c r="AT97" s="79">
        <f t="shared" si="51"/>
        <v>12</v>
      </c>
      <c r="AU97" s="79">
        <f t="shared" si="52"/>
        <v>8</v>
      </c>
      <c r="AV97" s="79">
        <f t="shared" si="53"/>
        <v>4</v>
      </c>
      <c r="AW97" s="79">
        <f t="shared" si="54"/>
        <v>0</v>
      </c>
      <c r="AX97" s="79">
        <v>1</v>
      </c>
      <c r="AY97" s="80">
        <f t="shared" si="55"/>
        <v>0.66666666666666663</v>
      </c>
      <c r="AZ97" s="80">
        <f t="shared" si="56"/>
        <v>0.33333333333333331</v>
      </c>
      <c r="BA97" s="80">
        <f t="shared" si="57"/>
        <v>0</v>
      </c>
      <c r="BB97" s="3" t="str">
        <f t="shared" si="58"/>
        <v>No</v>
      </c>
      <c r="BK97" s="108"/>
      <c r="BL97" s="108"/>
    </row>
    <row r="98" spans="2:64" ht="27" customHeight="1" x14ac:dyDescent="0.45">
      <c r="B98" s="22" t="s">
        <v>126</v>
      </c>
      <c r="C98" s="46"/>
      <c r="D98" s="46" t="s">
        <v>57</v>
      </c>
      <c r="E98" s="46">
        <v>20</v>
      </c>
      <c r="F98" s="456"/>
      <c r="G98" s="456"/>
      <c r="H98" s="456"/>
      <c r="I98" s="456"/>
      <c r="J98" s="456"/>
      <c r="K98" s="456"/>
      <c r="L98" s="456"/>
      <c r="M98" s="456"/>
      <c r="N98" s="456"/>
      <c r="O98" s="456"/>
      <c r="P98" s="456"/>
      <c r="Q98" s="456"/>
      <c r="R98" s="477" t="s">
        <v>126</v>
      </c>
      <c r="S98" s="477"/>
      <c r="T98" s="477"/>
      <c r="U98" s="477"/>
      <c r="V98" s="456"/>
      <c r="W98" s="456"/>
      <c r="X98" s="456"/>
      <c r="Y98" s="456"/>
      <c r="Z98" s="456"/>
      <c r="AA98" s="456"/>
      <c r="AB98" s="456"/>
      <c r="AC98" s="456"/>
      <c r="AD98" s="456"/>
      <c r="AE98" s="456"/>
      <c r="AF98" s="456"/>
      <c r="AG98" s="456"/>
      <c r="AH98" s="437"/>
      <c r="AI98" s="438"/>
      <c r="AJ98" s="438"/>
      <c r="AK98" s="439"/>
      <c r="AL98" s="456"/>
      <c r="AM98" s="456"/>
      <c r="AN98" s="456"/>
      <c r="AO98" s="456"/>
      <c r="AP98" s="45"/>
      <c r="AQ98"/>
      <c r="AR98" s="79" t="s">
        <v>252</v>
      </c>
      <c r="AS98" s="79"/>
      <c r="AT98" s="82">
        <f>SUM(AT88:AT97)</f>
        <v>145</v>
      </c>
      <c r="AU98" s="82">
        <f t="shared" ref="AU98:AW98" si="59">SUM(AU88:AU97)</f>
        <v>88</v>
      </c>
      <c r="AV98" s="82">
        <f t="shared" si="59"/>
        <v>49</v>
      </c>
      <c r="AW98" s="82">
        <f t="shared" si="59"/>
        <v>8</v>
      </c>
      <c r="AX98" s="19"/>
      <c r="AY98" s="80">
        <f>AU98/$AT98</f>
        <v>0.60689655172413792</v>
      </c>
      <c r="AZ98" s="80">
        <f t="shared" si="56"/>
        <v>0.33793103448275863</v>
      </c>
      <c r="BA98" s="80">
        <f t="shared" si="57"/>
        <v>5.5172413793103448E-2</v>
      </c>
      <c r="BB98" s="3"/>
      <c r="BK98" s="108"/>
      <c r="BL98" s="108"/>
    </row>
    <row r="99" spans="2:64" ht="27" customHeight="1" x14ac:dyDescent="0.45">
      <c r="B99" s="17" t="s">
        <v>119</v>
      </c>
      <c r="C99" s="53" t="s">
        <v>186</v>
      </c>
      <c r="D99" s="4" t="s">
        <v>104</v>
      </c>
      <c r="E99" s="136"/>
      <c r="F99" s="457"/>
      <c r="G99" s="457"/>
      <c r="H99" s="457"/>
      <c r="I99" s="457"/>
      <c r="J99" s="457"/>
      <c r="K99" s="457"/>
      <c r="L99" s="457"/>
      <c r="M99" s="457"/>
      <c r="N99" s="457"/>
      <c r="O99" s="457"/>
      <c r="P99" s="457"/>
      <c r="Q99" s="457"/>
      <c r="R99" s="457"/>
      <c r="S99" s="457"/>
      <c r="T99" s="457"/>
      <c r="U99" s="457"/>
      <c r="V99" s="457"/>
      <c r="W99" s="457"/>
      <c r="X99" s="457"/>
      <c r="Y99" s="457"/>
      <c r="Z99" s="457"/>
      <c r="AA99" s="457"/>
      <c r="AB99" s="457"/>
      <c r="AC99" s="457"/>
      <c r="AD99" s="457"/>
      <c r="AE99" s="457"/>
      <c r="AF99" s="457"/>
      <c r="AG99" s="457"/>
      <c r="AH99" s="440"/>
      <c r="AI99" s="441"/>
      <c r="AJ99" s="441"/>
      <c r="AK99" s="442"/>
      <c r="AL99" s="457"/>
      <c r="AM99" s="457"/>
      <c r="AN99" s="457"/>
      <c r="AO99" s="457"/>
      <c r="AP99" s="59" t="s">
        <v>191</v>
      </c>
      <c r="AQ99"/>
      <c r="BK99" s="108"/>
      <c r="BL99" s="108"/>
    </row>
    <row r="100" spans="2:64" ht="27" customHeight="1" x14ac:dyDescent="0.45">
      <c r="B100" s="17" t="s">
        <v>120</v>
      </c>
      <c r="C100" s="53" t="s">
        <v>187</v>
      </c>
      <c r="D100" s="4" t="s">
        <v>104</v>
      </c>
      <c r="E100" s="19"/>
      <c r="F100" s="457"/>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40"/>
      <c r="AI100" s="441"/>
      <c r="AJ100" s="441"/>
      <c r="AK100" s="442"/>
      <c r="AL100" s="457"/>
      <c r="AM100" s="457"/>
      <c r="AN100" s="457"/>
      <c r="AO100" s="457"/>
      <c r="AP100" s="59" t="s">
        <v>191</v>
      </c>
      <c r="AQ100"/>
      <c r="BK100" s="108"/>
      <c r="BL100" s="108"/>
    </row>
    <row r="101" spans="2:64" ht="27" customHeight="1" x14ac:dyDescent="0.45">
      <c r="B101" s="17" t="s">
        <v>121</v>
      </c>
      <c r="C101" s="53" t="s">
        <v>103</v>
      </c>
      <c r="D101" s="51" t="s">
        <v>104</v>
      </c>
      <c r="E101" s="19"/>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40"/>
      <c r="AI101" s="441"/>
      <c r="AJ101" s="441"/>
      <c r="AK101" s="442"/>
      <c r="AL101" s="457"/>
      <c r="AM101" s="457"/>
      <c r="AN101" s="457"/>
      <c r="AO101" s="457"/>
      <c r="AP101" s="59" t="s">
        <v>191</v>
      </c>
      <c r="AQ101"/>
      <c r="BK101" s="108"/>
      <c r="BL101" s="108"/>
    </row>
    <row r="102" spans="2:64" ht="27" customHeight="1" thickBot="1" x14ac:dyDescent="0.5">
      <c r="B102" s="7" t="s">
        <v>81</v>
      </c>
      <c r="C102" s="8" t="s">
        <v>82</v>
      </c>
      <c r="D102" s="9" t="s">
        <v>52</v>
      </c>
      <c r="E102" s="114" t="s">
        <v>83</v>
      </c>
      <c r="F102" s="466"/>
      <c r="G102" s="466"/>
      <c r="H102" s="466"/>
      <c r="I102" s="466"/>
      <c r="J102" s="466"/>
      <c r="K102" s="466"/>
      <c r="L102" s="466"/>
      <c r="M102" s="466"/>
      <c r="N102" s="466"/>
      <c r="O102" s="466"/>
      <c r="P102" s="466"/>
      <c r="Q102" s="466"/>
      <c r="R102" s="466"/>
      <c r="S102" s="466"/>
      <c r="T102" s="466"/>
      <c r="U102" s="466"/>
      <c r="V102" s="466"/>
      <c r="W102" s="466"/>
      <c r="X102" s="466"/>
      <c r="Y102" s="466"/>
      <c r="Z102" s="466"/>
      <c r="AA102" s="466"/>
      <c r="AB102" s="466"/>
      <c r="AC102" s="466"/>
      <c r="AD102" s="466"/>
      <c r="AE102" s="466"/>
      <c r="AF102" s="466"/>
      <c r="AG102" s="466"/>
      <c r="AH102" s="462"/>
      <c r="AI102" s="463"/>
      <c r="AJ102" s="463"/>
      <c r="AK102" s="464"/>
      <c r="AL102" s="466"/>
      <c r="AM102" s="466"/>
      <c r="AN102" s="466"/>
      <c r="AO102" s="466"/>
      <c r="AP102" s="144" t="s">
        <v>274</v>
      </c>
      <c r="AQ102"/>
      <c r="BK102" s="108"/>
      <c r="BL102" s="108"/>
    </row>
    <row r="104" spans="2:64" ht="14.65" thickBot="1" x14ac:dyDescent="0.5"/>
    <row r="105" spans="2:64" ht="16.149999999999999" thickBot="1" x14ac:dyDescent="0.5">
      <c r="B105" s="469" t="s">
        <v>100</v>
      </c>
      <c r="C105" s="470"/>
      <c r="D105" s="470"/>
      <c r="E105" s="470"/>
      <c r="F105" s="470"/>
      <c r="G105" s="470"/>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59"/>
      <c r="AE105" s="459"/>
      <c r="AF105" s="459"/>
      <c r="AG105" s="459"/>
      <c r="AH105" s="470"/>
      <c r="AI105" s="470"/>
      <c r="AJ105" s="470"/>
      <c r="AK105" s="470"/>
      <c r="AL105" s="470"/>
      <c r="AM105" s="470"/>
      <c r="AN105" s="470"/>
      <c r="AO105" s="470"/>
      <c r="AP105" s="471"/>
    </row>
    <row r="106" spans="2:64" ht="28.5" customHeight="1" x14ac:dyDescent="0.45">
      <c r="B106" s="104" t="s">
        <v>1</v>
      </c>
      <c r="C106" s="105" t="s">
        <v>2</v>
      </c>
      <c r="D106" s="105" t="s">
        <v>3</v>
      </c>
      <c r="E106" s="105" t="s">
        <v>114</v>
      </c>
      <c r="F106" s="443" t="s">
        <v>234</v>
      </c>
      <c r="G106" s="443"/>
      <c r="H106" s="443"/>
      <c r="I106" s="443"/>
      <c r="J106" s="444" t="s">
        <v>259</v>
      </c>
      <c r="K106" s="472" t="s">
        <v>111</v>
      </c>
      <c r="L106" s="472" t="s">
        <v>112</v>
      </c>
      <c r="M106" s="473"/>
      <c r="N106" s="444" t="s">
        <v>112</v>
      </c>
      <c r="O106" s="472"/>
      <c r="P106" s="472"/>
      <c r="Q106" s="473" t="s">
        <v>196</v>
      </c>
      <c r="R106" s="444" t="s">
        <v>260</v>
      </c>
      <c r="S106" s="472"/>
      <c r="T106" s="472"/>
      <c r="U106" s="473"/>
      <c r="V106" s="444" t="s">
        <v>195</v>
      </c>
      <c r="W106" s="472"/>
      <c r="X106" s="472"/>
      <c r="Y106" s="473"/>
      <c r="Z106" s="444" t="s">
        <v>196</v>
      </c>
      <c r="AA106" s="472"/>
      <c r="AB106" s="472"/>
      <c r="AC106" s="473"/>
      <c r="AD106" s="474" t="s">
        <v>264</v>
      </c>
      <c r="AE106" s="474"/>
      <c r="AF106" s="474"/>
      <c r="AG106" s="474"/>
      <c r="AH106" s="135"/>
      <c r="AI106" s="135"/>
      <c r="AJ106" s="135"/>
      <c r="AK106" s="135"/>
      <c r="AL106" s="444"/>
      <c r="AM106" s="472"/>
      <c r="AN106" s="472"/>
      <c r="AO106" s="473"/>
      <c r="AP106" s="106" t="s">
        <v>8</v>
      </c>
    </row>
    <row r="107" spans="2:64" x14ac:dyDescent="0.45">
      <c r="B107" s="102" t="s">
        <v>128</v>
      </c>
      <c r="C107" s="101"/>
      <c r="D107" s="101"/>
      <c r="E107" s="101"/>
      <c r="F107" s="445"/>
      <c r="G107" s="446"/>
      <c r="H107" s="446"/>
      <c r="I107" s="461"/>
      <c r="J107" s="445">
        <v>3</v>
      </c>
      <c r="K107" s="446"/>
      <c r="L107" s="446"/>
      <c r="M107" s="461"/>
      <c r="N107" s="445">
        <v>4</v>
      </c>
      <c r="O107" s="446"/>
      <c r="P107" s="446"/>
      <c r="Q107" s="461"/>
      <c r="R107" s="445">
        <v>3</v>
      </c>
      <c r="S107" s="446"/>
      <c r="T107" s="446"/>
      <c r="U107" s="461"/>
      <c r="V107" s="445">
        <v>20</v>
      </c>
      <c r="W107" s="446"/>
      <c r="X107" s="446"/>
      <c r="Y107" s="461"/>
      <c r="Z107" s="445">
        <v>8</v>
      </c>
      <c r="AA107" s="446"/>
      <c r="AB107" s="446"/>
      <c r="AC107" s="461"/>
      <c r="AD107" s="478"/>
      <c r="AE107" s="478"/>
      <c r="AF107" s="478"/>
      <c r="AG107" s="478"/>
      <c r="AH107" s="134"/>
      <c r="AI107" s="134"/>
      <c r="AJ107" s="134"/>
      <c r="AK107" s="134"/>
      <c r="AL107" s="445"/>
      <c r="AM107" s="446"/>
      <c r="AN107" s="446"/>
      <c r="AO107" s="461"/>
      <c r="AP107" s="103"/>
    </row>
    <row r="108" spans="2:64" ht="42.75" customHeight="1" x14ac:dyDescent="0.45">
      <c r="B108" s="102" t="s">
        <v>129</v>
      </c>
      <c r="C108" s="101"/>
      <c r="D108" s="101"/>
      <c r="E108" s="101"/>
      <c r="F108" s="445"/>
      <c r="G108" s="446"/>
      <c r="H108" s="446"/>
      <c r="I108" s="461"/>
      <c r="J108" s="445" t="s">
        <v>138</v>
      </c>
      <c r="K108" s="446"/>
      <c r="L108" s="446"/>
      <c r="M108" s="461"/>
      <c r="N108" s="445" t="s">
        <v>139</v>
      </c>
      <c r="O108" s="446"/>
      <c r="P108" s="446"/>
      <c r="Q108" s="461"/>
      <c r="R108" s="445" t="s">
        <v>141</v>
      </c>
      <c r="S108" s="446"/>
      <c r="T108" s="446"/>
      <c r="U108" s="461"/>
      <c r="V108" s="445" t="s">
        <v>207</v>
      </c>
      <c r="W108" s="446"/>
      <c r="X108" s="446"/>
      <c r="Y108" s="461"/>
      <c r="Z108" s="445" t="s">
        <v>227</v>
      </c>
      <c r="AA108" s="446"/>
      <c r="AB108" s="446"/>
      <c r="AC108" s="461"/>
      <c r="AD108" s="478"/>
      <c r="AE108" s="478"/>
      <c r="AF108" s="478"/>
      <c r="AG108" s="478"/>
      <c r="AH108" s="134"/>
      <c r="AI108" s="134"/>
      <c r="AJ108" s="134"/>
      <c r="AK108" s="134"/>
      <c r="AL108" s="445"/>
      <c r="AM108" s="446"/>
      <c r="AN108" s="446"/>
      <c r="AO108" s="461"/>
      <c r="AP108" s="103"/>
    </row>
    <row r="109" spans="2:64" x14ac:dyDescent="0.45">
      <c r="B109" s="102" t="s">
        <v>127</v>
      </c>
      <c r="C109" s="101"/>
      <c r="D109" s="101"/>
      <c r="E109" s="101"/>
      <c r="F109" s="445"/>
      <c r="G109" s="446"/>
      <c r="H109" s="446"/>
      <c r="I109" s="461"/>
      <c r="J109" s="445" t="s">
        <v>135</v>
      </c>
      <c r="K109" s="446"/>
      <c r="L109" s="446"/>
      <c r="M109" s="461"/>
      <c r="N109" s="445" t="s">
        <v>43</v>
      </c>
      <c r="O109" s="446"/>
      <c r="P109" s="446"/>
      <c r="Q109" s="461"/>
      <c r="R109" s="445" t="s">
        <v>135</v>
      </c>
      <c r="S109" s="446"/>
      <c r="T109" s="446"/>
      <c r="U109" s="461"/>
      <c r="V109" s="445" t="s">
        <v>43</v>
      </c>
      <c r="W109" s="446"/>
      <c r="X109" s="446"/>
      <c r="Y109" s="461"/>
      <c r="Z109" s="445" t="s">
        <v>135</v>
      </c>
      <c r="AA109" s="446"/>
      <c r="AB109" s="446"/>
      <c r="AC109" s="461"/>
      <c r="AD109" s="478"/>
      <c r="AE109" s="478"/>
      <c r="AF109" s="478"/>
      <c r="AG109" s="478"/>
      <c r="AH109" s="134"/>
      <c r="AI109" s="134"/>
      <c r="AJ109" s="134"/>
      <c r="AK109" s="134"/>
      <c r="AL109" s="445"/>
      <c r="AM109" s="446"/>
      <c r="AN109" s="446"/>
      <c r="AO109" s="461"/>
      <c r="AP109" s="103"/>
    </row>
    <row r="110" spans="2:64" ht="14.25" customHeight="1" x14ac:dyDescent="0.45">
      <c r="B110" s="102" t="s">
        <v>130</v>
      </c>
      <c r="C110" s="101"/>
      <c r="D110" s="101"/>
      <c r="E110" s="101"/>
      <c r="F110" s="445"/>
      <c r="G110" s="446"/>
      <c r="H110" s="446"/>
      <c r="I110" s="461"/>
      <c r="J110" s="445" t="s">
        <v>44</v>
      </c>
      <c r="K110" s="446"/>
      <c r="L110" s="446"/>
      <c r="M110" s="461"/>
      <c r="N110" s="445" t="s">
        <v>44</v>
      </c>
      <c r="O110" s="446"/>
      <c r="P110" s="446"/>
      <c r="Q110" s="461"/>
      <c r="R110" s="445" t="s">
        <v>44</v>
      </c>
      <c r="S110" s="446"/>
      <c r="T110" s="446"/>
      <c r="U110" s="461"/>
      <c r="V110" s="445" t="s">
        <v>44</v>
      </c>
      <c r="W110" s="446"/>
      <c r="X110" s="446"/>
      <c r="Y110" s="461"/>
      <c r="Z110" s="445" t="s">
        <v>228</v>
      </c>
      <c r="AA110" s="446"/>
      <c r="AB110" s="446"/>
      <c r="AC110" s="461"/>
      <c r="AD110" s="478"/>
      <c r="AE110" s="478"/>
      <c r="AF110" s="478"/>
      <c r="AG110" s="478"/>
      <c r="AH110" s="134"/>
      <c r="AI110" s="134"/>
      <c r="AJ110" s="134"/>
      <c r="AK110" s="134"/>
      <c r="AL110" s="445"/>
      <c r="AM110" s="446"/>
      <c r="AN110" s="446"/>
      <c r="AO110" s="461"/>
      <c r="AP110" s="103"/>
    </row>
    <row r="111" spans="2:64" ht="29.25" customHeight="1" x14ac:dyDescent="0.45">
      <c r="B111" s="1" t="s">
        <v>59</v>
      </c>
      <c r="C111" s="5" t="s">
        <v>60</v>
      </c>
      <c r="D111" s="3" t="s">
        <v>11</v>
      </c>
      <c r="E111" s="6" t="s">
        <v>61</v>
      </c>
      <c r="F111" s="19"/>
      <c r="G111" s="19"/>
      <c r="H111" s="19"/>
      <c r="I111" s="19"/>
      <c r="J111" s="3" t="s">
        <v>43</v>
      </c>
      <c r="K111" s="3" t="s">
        <v>43</v>
      </c>
      <c r="L111" s="3" t="s">
        <v>43</v>
      </c>
      <c r="M111" s="3" t="s">
        <v>43</v>
      </c>
      <c r="N111" s="3" t="s">
        <v>43</v>
      </c>
      <c r="O111" s="3" t="s">
        <v>43</v>
      </c>
      <c r="P111" s="3" t="s">
        <v>43</v>
      </c>
      <c r="Q111" s="3" t="s">
        <v>43</v>
      </c>
      <c r="R111" s="3" t="s">
        <v>43</v>
      </c>
      <c r="S111" s="3" t="s">
        <v>43</v>
      </c>
      <c r="T111" s="3" t="s">
        <v>43</v>
      </c>
      <c r="U111" s="3" t="s">
        <v>43</v>
      </c>
      <c r="V111" s="3" t="s">
        <v>43</v>
      </c>
      <c r="W111" s="3" t="s">
        <v>43</v>
      </c>
      <c r="X111" s="3" t="s">
        <v>43</v>
      </c>
      <c r="Y111" s="3" t="s">
        <v>43</v>
      </c>
      <c r="Z111" s="3" t="s">
        <v>43</v>
      </c>
      <c r="AA111" s="3" t="s">
        <v>43</v>
      </c>
      <c r="AB111" s="3" t="s">
        <v>43</v>
      </c>
      <c r="AC111" s="3" t="s">
        <v>43</v>
      </c>
      <c r="AD111" s="3"/>
      <c r="AE111" s="3"/>
      <c r="AF111" s="3"/>
      <c r="AG111" s="3"/>
      <c r="AH111" s="3"/>
      <c r="AI111" s="3"/>
      <c r="AJ111" s="3"/>
      <c r="AK111" s="3"/>
      <c r="AL111" s="3"/>
      <c r="AM111" s="3"/>
      <c r="AN111" s="3"/>
      <c r="AO111" s="3"/>
      <c r="AP111" s="43"/>
    </row>
    <row r="112" spans="2:64" ht="27.75" customHeight="1" x14ac:dyDescent="0.45">
      <c r="B112" s="1" t="s">
        <v>63</v>
      </c>
      <c r="C112" s="2" t="s">
        <v>64</v>
      </c>
      <c r="D112" s="3" t="s">
        <v>11</v>
      </c>
      <c r="E112" s="3" t="s">
        <v>61</v>
      </c>
      <c r="F112" s="19"/>
      <c r="G112" s="19"/>
      <c r="H112" s="19"/>
      <c r="I112" s="19"/>
      <c r="J112" s="3" t="s">
        <v>43</v>
      </c>
      <c r="K112" s="3" t="s">
        <v>43</v>
      </c>
      <c r="L112" s="3" t="s">
        <v>43</v>
      </c>
      <c r="M112" s="3" t="s">
        <v>43</v>
      </c>
      <c r="N112" s="3" t="s">
        <v>43</v>
      </c>
      <c r="O112" s="3" t="s">
        <v>43</v>
      </c>
      <c r="P112" s="3" t="s">
        <v>43</v>
      </c>
      <c r="Q112" s="3" t="s">
        <v>43</v>
      </c>
      <c r="R112" s="3" t="s">
        <v>43</v>
      </c>
      <c r="S112" s="3" t="s">
        <v>43</v>
      </c>
      <c r="T112" s="3" t="s">
        <v>43</v>
      </c>
      <c r="U112" s="3" t="s">
        <v>43</v>
      </c>
      <c r="V112" s="3"/>
      <c r="W112" s="3"/>
      <c r="X112" s="3"/>
      <c r="Y112" s="3"/>
      <c r="Z112" s="3" t="s">
        <v>43</v>
      </c>
      <c r="AA112" s="3" t="s">
        <v>43</v>
      </c>
      <c r="AB112" s="3" t="s">
        <v>43</v>
      </c>
      <c r="AC112" s="3" t="s">
        <v>43</v>
      </c>
      <c r="AD112" s="3"/>
      <c r="AE112" s="3"/>
      <c r="AF112" s="3"/>
      <c r="AG112" s="3"/>
      <c r="AH112" s="3"/>
      <c r="AI112" s="3"/>
      <c r="AJ112" s="3"/>
      <c r="AK112" s="3"/>
      <c r="AL112" s="3"/>
      <c r="AM112" s="3"/>
      <c r="AN112" s="3"/>
      <c r="AO112" s="3"/>
      <c r="AP112" s="39" t="s">
        <v>208</v>
      </c>
    </row>
    <row r="113" spans="2:42" ht="29.25" customHeight="1" x14ac:dyDescent="0.45">
      <c r="B113" s="1" t="s">
        <v>75</v>
      </c>
      <c r="C113" s="2" t="s">
        <v>66</v>
      </c>
      <c r="D113" s="3" t="s">
        <v>11</v>
      </c>
      <c r="E113" s="3" t="s">
        <v>70</v>
      </c>
      <c r="F113" s="19"/>
      <c r="G113" s="19"/>
      <c r="H113" s="19"/>
      <c r="I113" s="19"/>
      <c r="J113" s="3" t="s">
        <v>62</v>
      </c>
      <c r="K113" s="3" t="s">
        <v>62</v>
      </c>
      <c r="L113" s="3" t="s">
        <v>62</v>
      </c>
      <c r="M113" s="3" t="s">
        <v>62</v>
      </c>
      <c r="N113" s="3" t="s">
        <v>43</v>
      </c>
      <c r="O113" s="3" t="s">
        <v>43</v>
      </c>
      <c r="P113" s="3" t="s">
        <v>43</v>
      </c>
      <c r="Q113" s="3" t="s">
        <v>43</v>
      </c>
      <c r="R113" s="3" t="s">
        <v>43</v>
      </c>
      <c r="S113" s="3" t="s">
        <v>43</v>
      </c>
      <c r="T113" s="3" t="s">
        <v>43</v>
      </c>
      <c r="U113" s="3" t="s">
        <v>43</v>
      </c>
      <c r="V113" s="3" t="s">
        <v>43</v>
      </c>
      <c r="W113" s="3" t="s">
        <v>43</v>
      </c>
      <c r="X113" s="3" t="s">
        <v>43</v>
      </c>
      <c r="Y113" s="3" t="s">
        <v>43</v>
      </c>
      <c r="Z113" s="3" t="s">
        <v>62</v>
      </c>
      <c r="AA113" s="3" t="s">
        <v>62</v>
      </c>
      <c r="AB113" s="3" t="s">
        <v>62</v>
      </c>
      <c r="AC113" s="3" t="s">
        <v>62</v>
      </c>
      <c r="AD113" s="3"/>
      <c r="AE113" s="3"/>
      <c r="AF113" s="3"/>
      <c r="AG113" s="3"/>
      <c r="AH113" s="3"/>
      <c r="AI113" s="3"/>
      <c r="AJ113" s="3"/>
      <c r="AK113" s="3"/>
      <c r="AL113" s="3"/>
      <c r="AM113" s="3"/>
      <c r="AN113" s="3"/>
      <c r="AO113" s="3"/>
      <c r="AP113" s="43" t="s">
        <v>263</v>
      </c>
    </row>
    <row r="114" spans="2:42" ht="29.75" customHeight="1" thickBot="1" x14ac:dyDescent="0.5">
      <c r="B114" s="20" t="s">
        <v>76</v>
      </c>
      <c r="C114" s="14" t="s">
        <v>69</v>
      </c>
      <c r="D114" s="12" t="s">
        <v>11</v>
      </c>
      <c r="E114" s="12" t="s">
        <v>61</v>
      </c>
      <c r="F114" s="21"/>
      <c r="G114" s="21"/>
      <c r="H114" s="21"/>
      <c r="I114" s="21"/>
      <c r="J114" s="12" t="s">
        <v>43</v>
      </c>
      <c r="K114" s="12" t="s">
        <v>43</v>
      </c>
      <c r="L114" s="12" t="s">
        <v>43</v>
      </c>
      <c r="M114" s="12" t="s">
        <v>43</v>
      </c>
      <c r="N114" s="12" t="s">
        <v>43</v>
      </c>
      <c r="O114" s="12" t="s">
        <v>43</v>
      </c>
      <c r="P114" s="12" t="s">
        <v>43</v>
      </c>
      <c r="Q114" s="12" t="s">
        <v>43</v>
      </c>
      <c r="R114" s="12" t="s">
        <v>43</v>
      </c>
      <c r="S114" s="12" t="s">
        <v>43</v>
      </c>
      <c r="T114" s="12" t="s">
        <v>43</v>
      </c>
      <c r="U114" s="12" t="s">
        <v>43</v>
      </c>
      <c r="V114" s="12" t="s">
        <v>43</v>
      </c>
      <c r="W114" s="12" t="s">
        <v>43</v>
      </c>
      <c r="X114" s="12" t="s">
        <v>43</v>
      </c>
      <c r="Y114" s="12" t="s">
        <v>43</v>
      </c>
      <c r="Z114" s="12" t="s">
        <v>43</v>
      </c>
      <c r="AA114" s="12" t="s">
        <v>43</v>
      </c>
      <c r="AB114" s="12" t="s">
        <v>43</v>
      </c>
      <c r="AC114" s="12" t="s">
        <v>43</v>
      </c>
      <c r="AD114" s="12"/>
      <c r="AE114" s="12"/>
      <c r="AF114" s="12"/>
      <c r="AG114" s="12"/>
      <c r="AH114" s="12"/>
      <c r="AI114" s="12"/>
      <c r="AJ114" s="12"/>
      <c r="AK114" s="12"/>
      <c r="AL114" s="12"/>
      <c r="AM114" s="12"/>
      <c r="AN114" s="12"/>
      <c r="AO114" s="131"/>
      <c r="AP114" s="44" t="s">
        <v>229</v>
      </c>
    </row>
    <row r="115" spans="2:42" ht="14.65" thickBot="1" x14ac:dyDescent="0.5">
      <c r="B115" s="22" t="s">
        <v>118</v>
      </c>
      <c r="C115" s="23"/>
      <c r="D115" s="46" t="s">
        <v>52</v>
      </c>
      <c r="E115" s="114" t="s">
        <v>423</v>
      </c>
      <c r="F115" s="456"/>
      <c r="G115" s="456"/>
      <c r="H115" s="456"/>
      <c r="I115" s="456"/>
      <c r="J115" s="477" t="s">
        <v>118</v>
      </c>
      <c r="K115" s="477"/>
      <c r="L115" s="477"/>
      <c r="M115" s="477"/>
      <c r="N115" s="468"/>
      <c r="O115" s="468"/>
      <c r="P115" s="468"/>
      <c r="Q115" s="468"/>
      <c r="R115" s="468"/>
      <c r="S115" s="468"/>
      <c r="T115" s="468"/>
      <c r="U115" s="468"/>
      <c r="V115" s="468"/>
      <c r="W115" s="468"/>
      <c r="X115" s="468"/>
      <c r="Y115" s="468"/>
      <c r="Z115" s="468"/>
      <c r="AA115" s="468"/>
      <c r="AB115" s="468"/>
      <c r="AC115" s="468"/>
      <c r="AD115" s="468"/>
      <c r="AE115" s="468"/>
      <c r="AF115" s="468"/>
      <c r="AG115" s="468"/>
      <c r="AH115" s="447"/>
      <c r="AI115" s="448"/>
      <c r="AJ115" s="448"/>
      <c r="AK115" s="449"/>
      <c r="AL115" s="468"/>
      <c r="AM115" s="468"/>
      <c r="AN115" s="468"/>
      <c r="AO115" s="468"/>
      <c r="AP115" s="38" t="s">
        <v>171</v>
      </c>
    </row>
    <row r="116" spans="2:42" ht="14.65" thickBot="1" x14ac:dyDescent="0.5">
      <c r="B116" s="17" t="s">
        <v>117</v>
      </c>
      <c r="C116" s="19"/>
      <c r="D116" s="4" t="s">
        <v>185</v>
      </c>
      <c r="E116" s="114" t="s">
        <v>422</v>
      </c>
      <c r="F116" s="457"/>
      <c r="G116" s="457"/>
      <c r="H116" s="457"/>
      <c r="I116" s="457"/>
      <c r="J116" s="436" t="s">
        <v>117</v>
      </c>
      <c r="K116" s="436"/>
      <c r="L116" s="436"/>
      <c r="M116" s="436"/>
      <c r="N116" s="465"/>
      <c r="O116" s="465"/>
      <c r="P116" s="465"/>
      <c r="Q116" s="465"/>
      <c r="R116" s="465"/>
      <c r="S116" s="465"/>
      <c r="T116" s="465"/>
      <c r="U116" s="465"/>
      <c r="V116" s="465"/>
      <c r="W116" s="465"/>
      <c r="X116" s="465"/>
      <c r="Y116" s="465"/>
      <c r="Z116" s="465"/>
      <c r="AA116" s="465"/>
      <c r="AB116" s="465"/>
      <c r="AC116" s="465"/>
      <c r="AD116" s="465" t="s">
        <v>117</v>
      </c>
      <c r="AE116" s="465"/>
      <c r="AF116" s="465"/>
      <c r="AG116" s="465"/>
      <c r="AH116" s="450"/>
      <c r="AI116" s="451"/>
      <c r="AJ116" s="451"/>
      <c r="AK116" s="452"/>
      <c r="AL116" s="465"/>
      <c r="AM116" s="465"/>
      <c r="AN116" s="465"/>
      <c r="AO116" s="465"/>
      <c r="AP116" s="40" t="s">
        <v>172</v>
      </c>
    </row>
    <row r="117" spans="2:42" ht="52.5" x14ac:dyDescent="0.45">
      <c r="B117" s="17" t="s">
        <v>275</v>
      </c>
      <c r="C117" s="53" t="s">
        <v>186</v>
      </c>
      <c r="D117" s="4" t="s">
        <v>104</v>
      </c>
      <c r="E117" s="221" t="s">
        <v>421</v>
      </c>
      <c r="F117" s="457"/>
      <c r="G117" s="457"/>
      <c r="H117" s="457"/>
      <c r="I117" s="457"/>
      <c r="J117" s="465"/>
      <c r="K117" s="465"/>
      <c r="L117" s="465"/>
      <c r="M117" s="465"/>
      <c r="N117" s="436" t="s">
        <v>119</v>
      </c>
      <c r="O117" s="436"/>
      <c r="P117" s="436"/>
      <c r="Q117" s="436"/>
      <c r="R117" s="465"/>
      <c r="S117" s="465"/>
      <c r="T117" s="465"/>
      <c r="U117" s="465"/>
      <c r="V117" s="465"/>
      <c r="W117" s="465"/>
      <c r="X117" s="465"/>
      <c r="Y117" s="465"/>
      <c r="Z117" s="465"/>
      <c r="AA117" s="465"/>
      <c r="AB117" s="465"/>
      <c r="AC117" s="465"/>
      <c r="AD117" s="465"/>
      <c r="AE117" s="465"/>
      <c r="AF117" s="465"/>
      <c r="AG117" s="465"/>
      <c r="AH117" s="450"/>
      <c r="AI117" s="451"/>
      <c r="AJ117" s="451"/>
      <c r="AK117" s="452"/>
      <c r="AL117" s="465"/>
      <c r="AM117" s="465"/>
      <c r="AN117" s="465"/>
      <c r="AO117" s="465"/>
      <c r="AP117" s="40" t="s">
        <v>170</v>
      </c>
    </row>
    <row r="118" spans="2:42" ht="52.5" x14ac:dyDescent="0.45">
      <c r="B118" s="17" t="s">
        <v>120</v>
      </c>
      <c r="C118" s="53" t="s">
        <v>187</v>
      </c>
      <c r="D118" s="4" t="s">
        <v>104</v>
      </c>
      <c r="E118" s="221" t="s">
        <v>421</v>
      </c>
      <c r="F118" s="457"/>
      <c r="G118" s="457"/>
      <c r="H118" s="457"/>
      <c r="I118" s="457"/>
      <c r="J118" s="465"/>
      <c r="K118" s="465"/>
      <c r="L118" s="465"/>
      <c r="M118" s="465"/>
      <c r="N118" s="436" t="s">
        <v>120</v>
      </c>
      <c r="O118" s="436"/>
      <c r="P118" s="436"/>
      <c r="Q118" s="436"/>
      <c r="R118" s="465"/>
      <c r="S118" s="465"/>
      <c r="T118" s="465"/>
      <c r="U118" s="465"/>
      <c r="V118" s="465"/>
      <c r="W118" s="465"/>
      <c r="X118" s="465"/>
      <c r="Y118" s="465"/>
      <c r="Z118" s="465"/>
      <c r="AA118" s="465"/>
      <c r="AB118" s="465"/>
      <c r="AC118" s="465"/>
      <c r="AD118" s="465"/>
      <c r="AE118" s="465"/>
      <c r="AF118" s="465"/>
      <c r="AG118" s="465"/>
      <c r="AH118" s="450"/>
      <c r="AI118" s="451"/>
      <c r="AJ118" s="451"/>
      <c r="AK118" s="452"/>
      <c r="AL118" s="465"/>
      <c r="AM118" s="465"/>
      <c r="AN118" s="465"/>
      <c r="AO118" s="465"/>
      <c r="AP118" s="40" t="s">
        <v>170</v>
      </c>
    </row>
    <row r="119" spans="2:42" ht="52.5" x14ac:dyDescent="0.45">
      <c r="B119" s="17" t="s">
        <v>121</v>
      </c>
      <c r="C119" s="53" t="s">
        <v>103</v>
      </c>
      <c r="D119" s="51" t="s">
        <v>104</v>
      </c>
      <c r="E119" s="222" t="s">
        <v>421</v>
      </c>
      <c r="F119" s="457"/>
      <c r="G119" s="457"/>
      <c r="H119" s="457"/>
      <c r="I119" s="457"/>
      <c r="J119" s="457"/>
      <c r="K119" s="457"/>
      <c r="L119" s="457"/>
      <c r="M119" s="457"/>
      <c r="N119" s="436" t="s">
        <v>121</v>
      </c>
      <c r="O119" s="436"/>
      <c r="P119" s="436"/>
      <c r="Q119" s="436"/>
      <c r="R119" s="457"/>
      <c r="S119" s="457"/>
      <c r="T119" s="457"/>
      <c r="U119" s="457"/>
      <c r="V119" s="457"/>
      <c r="W119" s="457"/>
      <c r="X119" s="457"/>
      <c r="Y119" s="457"/>
      <c r="Z119" s="457"/>
      <c r="AA119" s="457"/>
      <c r="AB119" s="457"/>
      <c r="AC119" s="457"/>
      <c r="AD119" s="457"/>
      <c r="AE119" s="457"/>
      <c r="AF119" s="457"/>
      <c r="AG119" s="457"/>
      <c r="AH119" s="440"/>
      <c r="AI119" s="441"/>
      <c r="AJ119" s="441"/>
      <c r="AK119" s="442"/>
      <c r="AL119" s="457"/>
      <c r="AM119" s="457"/>
      <c r="AN119" s="457"/>
      <c r="AO119" s="457"/>
      <c r="AP119" s="40" t="s">
        <v>169</v>
      </c>
    </row>
    <row r="120" spans="2:42" ht="144.4" x14ac:dyDescent="0.45">
      <c r="B120" s="17" t="s">
        <v>79</v>
      </c>
      <c r="C120" s="53" t="s">
        <v>80</v>
      </c>
      <c r="D120" s="51" t="s">
        <v>11</v>
      </c>
      <c r="E120" s="221" t="s">
        <v>424</v>
      </c>
      <c r="F120" s="457"/>
      <c r="G120" s="457"/>
      <c r="H120" s="457"/>
      <c r="I120" s="457"/>
      <c r="J120" s="457"/>
      <c r="K120" s="457"/>
      <c r="L120" s="457"/>
      <c r="M120" s="457"/>
      <c r="N120" s="436" t="s">
        <v>79</v>
      </c>
      <c r="O120" s="436"/>
      <c r="P120" s="436"/>
      <c r="Q120" s="436"/>
      <c r="R120" s="457"/>
      <c r="S120" s="457"/>
      <c r="T120" s="457"/>
      <c r="U120" s="457"/>
      <c r="V120" s="457"/>
      <c r="W120" s="457"/>
      <c r="X120" s="457"/>
      <c r="Y120" s="457"/>
      <c r="Z120" s="457"/>
      <c r="AA120" s="457"/>
      <c r="AB120" s="457"/>
      <c r="AC120" s="457"/>
      <c r="AD120" s="457"/>
      <c r="AE120" s="457"/>
      <c r="AF120" s="457"/>
      <c r="AG120" s="457"/>
      <c r="AH120" s="440"/>
      <c r="AI120" s="441"/>
      <c r="AJ120" s="441"/>
      <c r="AK120" s="442"/>
      <c r="AL120" s="457"/>
      <c r="AM120" s="457"/>
      <c r="AN120" s="457"/>
      <c r="AO120" s="457"/>
      <c r="AP120" s="40" t="s">
        <v>180</v>
      </c>
    </row>
    <row r="121" spans="2:42" ht="26.25" x14ac:dyDescent="0.45">
      <c r="B121" s="17" t="s">
        <v>84</v>
      </c>
      <c r="C121" s="53" t="s">
        <v>48</v>
      </c>
      <c r="D121" s="51" t="s">
        <v>11</v>
      </c>
      <c r="E121" s="222" t="s">
        <v>67</v>
      </c>
      <c r="F121" s="457"/>
      <c r="G121" s="457"/>
      <c r="H121" s="457"/>
      <c r="I121" s="457"/>
      <c r="J121" s="457"/>
      <c r="K121" s="457"/>
      <c r="L121" s="457"/>
      <c r="M121" s="457"/>
      <c r="N121" s="436" t="s">
        <v>84</v>
      </c>
      <c r="O121" s="436"/>
      <c r="P121" s="436"/>
      <c r="Q121" s="436"/>
      <c r="R121" s="457"/>
      <c r="S121" s="457"/>
      <c r="T121" s="457"/>
      <c r="U121" s="457"/>
      <c r="V121" s="457"/>
      <c r="W121" s="457"/>
      <c r="X121" s="457"/>
      <c r="Y121" s="457"/>
      <c r="Z121" s="457"/>
      <c r="AA121" s="457"/>
      <c r="AB121" s="457"/>
      <c r="AC121" s="457"/>
      <c r="AD121" s="457"/>
      <c r="AE121" s="457"/>
      <c r="AF121" s="457"/>
      <c r="AG121" s="457"/>
      <c r="AH121" s="440"/>
      <c r="AI121" s="441"/>
      <c r="AJ121" s="441"/>
      <c r="AK121" s="442"/>
      <c r="AL121" s="457"/>
      <c r="AM121" s="457"/>
      <c r="AN121" s="457"/>
      <c r="AO121" s="457"/>
      <c r="AP121" s="40" t="s">
        <v>168</v>
      </c>
    </row>
    <row r="122" spans="2:42" ht="28.5" x14ac:dyDescent="0.45">
      <c r="B122" s="17" t="s">
        <v>122</v>
      </c>
      <c r="C122" s="55" t="s">
        <v>188</v>
      </c>
      <c r="D122" s="4" t="s">
        <v>189</v>
      </c>
      <c r="E122" s="222">
        <v>5</v>
      </c>
      <c r="F122" s="457"/>
      <c r="G122" s="457"/>
      <c r="H122" s="457"/>
      <c r="I122" s="457"/>
      <c r="J122" s="457"/>
      <c r="K122" s="457"/>
      <c r="L122" s="457"/>
      <c r="M122" s="457"/>
      <c r="N122" s="436" t="s">
        <v>122</v>
      </c>
      <c r="O122" s="436"/>
      <c r="P122" s="436"/>
      <c r="Q122" s="436"/>
      <c r="R122" s="457"/>
      <c r="S122" s="457"/>
      <c r="T122" s="457"/>
      <c r="U122" s="457"/>
      <c r="V122" s="457"/>
      <c r="W122" s="457"/>
      <c r="X122" s="457"/>
      <c r="Y122" s="457"/>
      <c r="Z122" s="467" t="s">
        <v>230</v>
      </c>
      <c r="AA122" s="467"/>
      <c r="AB122" s="467"/>
      <c r="AC122" s="467"/>
      <c r="AD122" s="457"/>
      <c r="AE122" s="457"/>
      <c r="AF122" s="457"/>
      <c r="AG122" s="457"/>
      <c r="AH122" s="440"/>
      <c r="AI122" s="441"/>
      <c r="AJ122" s="441"/>
      <c r="AK122" s="442"/>
      <c r="AL122" s="457"/>
      <c r="AM122" s="457"/>
      <c r="AN122" s="457"/>
      <c r="AO122" s="457"/>
      <c r="AP122" s="40" t="s">
        <v>231</v>
      </c>
    </row>
    <row r="123" spans="2:42" ht="39.4" x14ac:dyDescent="0.45">
      <c r="B123" s="17" t="s">
        <v>123</v>
      </c>
      <c r="C123" s="11" t="s">
        <v>184</v>
      </c>
      <c r="D123" s="51" t="s">
        <v>183</v>
      </c>
      <c r="E123" s="222"/>
      <c r="F123" s="457"/>
      <c r="G123" s="457"/>
      <c r="H123" s="457"/>
      <c r="I123" s="457"/>
      <c r="J123" s="457"/>
      <c r="K123" s="457"/>
      <c r="L123" s="457"/>
      <c r="M123" s="457"/>
      <c r="N123" s="457"/>
      <c r="O123" s="457"/>
      <c r="P123" s="457"/>
      <c r="Q123" s="457"/>
      <c r="R123" s="436" t="s">
        <v>123</v>
      </c>
      <c r="S123" s="436"/>
      <c r="T123" s="436"/>
      <c r="U123" s="436"/>
      <c r="V123" s="457"/>
      <c r="W123" s="457"/>
      <c r="X123" s="457"/>
      <c r="Y123" s="457"/>
      <c r="Z123" s="457"/>
      <c r="AA123" s="457"/>
      <c r="AB123" s="457"/>
      <c r="AC123" s="457"/>
      <c r="AD123" s="457"/>
      <c r="AE123" s="457"/>
      <c r="AF123" s="457"/>
      <c r="AG123" s="457"/>
      <c r="AH123" s="440"/>
      <c r="AI123" s="441"/>
      <c r="AJ123" s="441"/>
      <c r="AK123" s="442"/>
      <c r="AL123" s="457"/>
      <c r="AM123" s="457"/>
      <c r="AN123" s="457"/>
      <c r="AO123" s="457"/>
      <c r="AP123" s="41" t="s">
        <v>181</v>
      </c>
    </row>
    <row r="124" spans="2:42" ht="39.4" x14ac:dyDescent="0.45">
      <c r="B124" s="17" t="s">
        <v>84</v>
      </c>
      <c r="C124" s="11" t="s">
        <v>48</v>
      </c>
      <c r="D124" s="4" t="s">
        <v>11</v>
      </c>
      <c r="E124" s="222"/>
      <c r="F124" s="457"/>
      <c r="G124" s="457"/>
      <c r="H124" s="457"/>
      <c r="I124" s="457"/>
      <c r="J124" s="457"/>
      <c r="K124" s="457"/>
      <c r="L124" s="457"/>
      <c r="M124" s="457"/>
      <c r="N124" s="457"/>
      <c r="O124" s="457"/>
      <c r="P124" s="457"/>
      <c r="Q124" s="457"/>
      <c r="R124" s="436" t="s">
        <v>124</v>
      </c>
      <c r="S124" s="436"/>
      <c r="T124" s="436"/>
      <c r="U124" s="436"/>
      <c r="V124" s="457"/>
      <c r="W124" s="457"/>
      <c r="X124" s="457"/>
      <c r="Y124" s="457"/>
      <c r="Z124" s="457"/>
      <c r="AA124" s="457"/>
      <c r="AB124" s="457"/>
      <c r="AC124" s="457"/>
      <c r="AD124" s="457"/>
      <c r="AE124" s="457"/>
      <c r="AF124" s="457"/>
      <c r="AG124" s="457"/>
      <c r="AH124" s="440"/>
      <c r="AI124" s="441"/>
      <c r="AJ124" s="441"/>
      <c r="AK124" s="442"/>
      <c r="AL124" s="457"/>
      <c r="AM124" s="457"/>
      <c r="AN124" s="457"/>
      <c r="AO124" s="457"/>
      <c r="AP124" s="41" t="s">
        <v>182</v>
      </c>
    </row>
    <row r="125" spans="2:42" x14ac:dyDescent="0.45">
      <c r="B125" s="17" t="s">
        <v>276</v>
      </c>
      <c r="C125" s="11"/>
      <c r="D125" s="4"/>
      <c r="E125" s="222"/>
      <c r="F125" s="457"/>
      <c r="G125" s="457"/>
      <c r="H125" s="457"/>
      <c r="I125" s="457"/>
      <c r="J125" s="457"/>
      <c r="K125" s="457"/>
      <c r="L125" s="457"/>
      <c r="M125" s="457"/>
      <c r="N125" s="457"/>
      <c r="O125" s="457"/>
      <c r="P125" s="457"/>
      <c r="Q125" s="457"/>
      <c r="R125" s="457"/>
      <c r="S125" s="457"/>
      <c r="T125" s="457"/>
      <c r="U125" s="457"/>
      <c r="V125" s="457"/>
      <c r="W125" s="457"/>
      <c r="X125" s="457"/>
      <c r="Y125" s="457"/>
      <c r="Z125" s="436" t="s">
        <v>232</v>
      </c>
      <c r="AA125" s="436"/>
      <c r="AB125" s="436"/>
      <c r="AC125" s="436"/>
      <c r="AD125" s="457"/>
      <c r="AE125" s="457"/>
      <c r="AF125" s="457"/>
      <c r="AG125" s="457"/>
      <c r="AH125" s="440"/>
      <c r="AI125" s="441"/>
      <c r="AJ125" s="441"/>
      <c r="AK125" s="442"/>
      <c r="AL125" s="457"/>
      <c r="AM125" s="457"/>
      <c r="AN125" s="457"/>
      <c r="AO125" s="457"/>
      <c r="AP125" s="41" t="s">
        <v>233</v>
      </c>
    </row>
    <row r="126" spans="2:42" ht="14.65" thickBot="1" x14ac:dyDescent="0.5">
      <c r="B126" s="7" t="s">
        <v>81</v>
      </c>
      <c r="C126" s="8" t="s">
        <v>82</v>
      </c>
      <c r="D126" s="9" t="s">
        <v>52</v>
      </c>
      <c r="E126" s="114" t="s">
        <v>83</v>
      </c>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75" t="s">
        <v>81</v>
      </c>
      <c r="AE126" s="475"/>
      <c r="AF126" s="475"/>
      <c r="AG126" s="475"/>
      <c r="AH126" s="462"/>
      <c r="AI126" s="463"/>
      <c r="AJ126" s="463"/>
      <c r="AK126" s="464"/>
      <c r="AL126" s="466"/>
      <c r="AM126" s="466"/>
      <c r="AN126" s="466"/>
      <c r="AO126" s="466"/>
      <c r="AP126" s="42"/>
    </row>
    <row r="127" spans="2:42" x14ac:dyDescent="0.45">
      <c r="Z127" s="476"/>
      <c r="AA127" s="476"/>
      <c r="AB127" s="476"/>
      <c r="AC127" s="476"/>
    </row>
  </sheetData>
  <mergeCells count="599">
    <mergeCell ref="AH75:AK75"/>
    <mergeCell ref="AH76:AK76"/>
    <mergeCell ref="AH77:AK77"/>
    <mergeCell ref="AH78:AK78"/>
    <mergeCell ref="AH79:AK79"/>
    <mergeCell ref="AH80:AK80"/>
    <mergeCell ref="F126:I126"/>
    <mergeCell ref="F116:I116"/>
    <mergeCell ref="F117:I117"/>
    <mergeCell ref="F118:I118"/>
    <mergeCell ref="F119:I119"/>
    <mergeCell ref="F120:I120"/>
    <mergeCell ref="F121:I121"/>
    <mergeCell ref="F122:I122"/>
    <mergeCell ref="F123:I123"/>
    <mergeCell ref="F124:I124"/>
    <mergeCell ref="AD80:AG80"/>
    <mergeCell ref="J77:M77"/>
    <mergeCell ref="J78:M78"/>
    <mergeCell ref="J79:M79"/>
    <mergeCell ref="J80:M80"/>
    <mergeCell ref="N75:Q75"/>
    <mergeCell ref="N76:Q76"/>
    <mergeCell ref="N77:Q77"/>
    <mergeCell ref="AL75:AO75"/>
    <mergeCell ref="AL76:AO76"/>
    <mergeCell ref="AL77:AO77"/>
    <mergeCell ref="AL78:AO78"/>
    <mergeCell ref="AL79:AO79"/>
    <mergeCell ref="AL80:AO80"/>
    <mergeCell ref="F98:I98"/>
    <mergeCell ref="F99:I99"/>
    <mergeCell ref="R80:U80"/>
    <mergeCell ref="V75:Y75"/>
    <mergeCell ref="V76:Y76"/>
    <mergeCell ref="V77:Y77"/>
    <mergeCell ref="V78:Y78"/>
    <mergeCell ref="V79:Y79"/>
    <mergeCell ref="V80:Y80"/>
    <mergeCell ref="Z75:AC75"/>
    <mergeCell ref="Z76:AC76"/>
    <mergeCell ref="Z77:AC77"/>
    <mergeCell ref="Z78:AC78"/>
    <mergeCell ref="Z79:AC79"/>
    <mergeCell ref="Z80:AC80"/>
    <mergeCell ref="F80:I80"/>
    <mergeCell ref="J75:M75"/>
    <mergeCell ref="J76:M76"/>
    <mergeCell ref="N78:Q78"/>
    <mergeCell ref="N79:Q79"/>
    <mergeCell ref="N80:Q80"/>
    <mergeCell ref="AL56:AO56"/>
    <mergeCell ref="AL57:AO57"/>
    <mergeCell ref="AL58:AO58"/>
    <mergeCell ref="AL59:AO59"/>
    <mergeCell ref="F75:I75"/>
    <mergeCell ref="F76:I76"/>
    <mergeCell ref="F77:I77"/>
    <mergeCell ref="F78:I78"/>
    <mergeCell ref="F79:I79"/>
    <mergeCell ref="R75:U75"/>
    <mergeCell ref="R76:U76"/>
    <mergeCell ref="R77:U77"/>
    <mergeCell ref="R78:U78"/>
    <mergeCell ref="R79:U79"/>
    <mergeCell ref="AD75:AG75"/>
    <mergeCell ref="AD76:AG76"/>
    <mergeCell ref="AD77:AG77"/>
    <mergeCell ref="AD78:AG78"/>
    <mergeCell ref="AD79:AG79"/>
    <mergeCell ref="V56:Y56"/>
    <mergeCell ref="V57:Y57"/>
    <mergeCell ref="V58:Y58"/>
    <mergeCell ref="V59:Y59"/>
    <mergeCell ref="Z56:AC56"/>
    <mergeCell ref="Z57:AC57"/>
    <mergeCell ref="Z58:AC58"/>
    <mergeCell ref="Z59:AC59"/>
    <mergeCell ref="AD56:AG56"/>
    <mergeCell ref="AD57:AG57"/>
    <mergeCell ref="AD58:AG58"/>
    <mergeCell ref="AD59:AG59"/>
    <mergeCell ref="J56:M56"/>
    <mergeCell ref="J57:M57"/>
    <mergeCell ref="J58:M58"/>
    <mergeCell ref="J59:M59"/>
    <mergeCell ref="N56:Q56"/>
    <mergeCell ref="N57:Q57"/>
    <mergeCell ref="N58:Q58"/>
    <mergeCell ref="N59:Q59"/>
    <mergeCell ref="R56:U56"/>
    <mergeCell ref="R57:U57"/>
    <mergeCell ref="R58:U58"/>
    <mergeCell ref="R59:U59"/>
    <mergeCell ref="AL32:AO32"/>
    <mergeCell ref="AL33:AO33"/>
    <mergeCell ref="AL34:AO34"/>
    <mergeCell ref="AL35:AO35"/>
    <mergeCell ref="AL39:AO39"/>
    <mergeCell ref="AH32:AK32"/>
    <mergeCell ref="AH33:AK33"/>
    <mergeCell ref="AH34:AK34"/>
    <mergeCell ref="AH35:AK35"/>
    <mergeCell ref="AH39:AK39"/>
    <mergeCell ref="AL36:AO36"/>
    <mergeCell ref="AH36:AK36"/>
    <mergeCell ref="AL38:AO38"/>
    <mergeCell ref="AL37:AO37"/>
    <mergeCell ref="Z34:AC34"/>
    <mergeCell ref="Z35:AC35"/>
    <mergeCell ref="Z39:AC39"/>
    <mergeCell ref="Z36:AC36"/>
    <mergeCell ref="V36:Y36"/>
    <mergeCell ref="AD32:AG32"/>
    <mergeCell ref="AD33:AG33"/>
    <mergeCell ref="AD34:AG34"/>
    <mergeCell ref="AD35:AG35"/>
    <mergeCell ref="AD39:AG39"/>
    <mergeCell ref="AD36:AG36"/>
    <mergeCell ref="AX86:AX87"/>
    <mergeCell ref="AY86:BA86"/>
    <mergeCell ref="BB86:BB87"/>
    <mergeCell ref="V86:Y86"/>
    <mergeCell ref="Z86:AC86"/>
    <mergeCell ref="AD86:AG86"/>
    <mergeCell ref="AL86:AO86"/>
    <mergeCell ref="V87:Y87"/>
    <mergeCell ref="Z87:AC87"/>
    <mergeCell ref="AD87:AG87"/>
    <mergeCell ref="AL87:AO87"/>
    <mergeCell ref="AX45:AX46"/>
    <mergeCell ref="AD64:AG64"/>
    <mergeCell ref="AD65:AG65"/>
    <mergeCell ref="AD66:AG66"/>
    <mergeCell ref="V85:Y85"/>
    <mergeCell ref="Z85:AC85"/>
    <mergeCell ref="AD85:AG85"/>
    <mergeCell ref="AL85:AO85"/>
    <mergeCell ref="J87:M87"/>
    <mergeCell ref="N83:Q83"/>
    <mergeCell ref="N84:Q84"/>
    <mergeCell ref="N85:Q85"/>
    <mergeCell ref="N86:Q86"/>
    <mergeCell ref="N87:Q87"/>
    <mergeCell ref="R83:U83"/>
    <mergeCell ref="R84:U84"/>
    <mergeCell ref="R85:U85"/>
    <mergeCell ref="R86:U86"/>
    <mergeCell ref="R87:U87"/>
    <mergeCell ref="J83:M83"/>
    <mergeCell ref="J84:M84"/>
    <mergeCell ref="J85:M85"/>
    <mergeCell ref="J86:M86"/>
    <mergeCell ref="B82:AP82"/>
    <mergeCell ref="AL62:AO62"/>
    <mergeCell ref="F85:I85"/>
    <mergeCell ref="F86:I86"/>
    <mergeCell ref="F87:I87"/>
    <mergeCell ref="F84:I84"/>
    <mergeCell ref="F83:I83"/>
    <mergeCell ref="AS45:AS46"/>
    <mergeCell ref="AT45:AT46"/>
    <mergeCell ref="AU45:AW45"/>
    <mergeCell ref="V83:Y83"/>
    <mergeCell ref="Z83:AC83"/>
    <mergeCell ref="AD83:AG83"/>
    <mergeCell ref="AL83:AO83"/>
    <mergeCell ref="V84:Y84"/>
    <mergeCell ref="Z84:AC84"/>
    <mergeCell ref="AD84:AG84"/>
    <mergeCell ref="AL84:AO84"/>
    <mergeCell ref="AS86:AS87"/>
    <mergeCell ref="AT86:AT87"/>
    <mergeCell ref="AU86:AW86"/>
    <mergeCell ref="F56:I56"/>
    <mergeCell ref="F57:I57"/>
    <mergeCell ref="F58:I58"/>
    <mergeCell ref="F59:I59"/>
    <mergeCell ref="F63:I63"/>
    <mergeCell ref="F64:I64"/>
    <mergeCell ref="F65:I65"/>
    <mergeCell ref="F66:I66"/>
    <mergeCell ref="AY45:BA45"/>
    <mergeCell ref="BB45:BB46"/>
    <mergeCell ref="AS65:AS66"/>
    <mergeCell ref="AT65:AT66"/>
    <mergeCell ref="AU65:AW65"/>
    <mergeCell ref="AX65:AX66"/>
    <mergeCell ref="AY65:BA65"/>
    <mergeCell ref="BB65:BB66"/>
    <mergeCell ref="AL63:AO63"/>
    <mergeCell ref="AL64:AO64"/>
    <mergeCell ref="AL65:AO65"/>
    <mergeCell ref="AL66:AO66"/>
    <mergeCell ref="B61:AP61"/>
    <mergeCell ref="F62:I62"/>
    <mergeCell ref="J62:M62"/>
    <mergeCell ref="N62:Q62"/>
    <mergeCell ref="V62:Y62"/>
    <mergeCell ref="J65:M65"/>
    <mergeCell ref="N65:Q65"/>
    <mergeCell ref="R65:U65"/>
    <mergeCell ref="Z65:AC65"/>
    <mergeCell ref="J66:M66"/>
    <mergeCell ref="N66:Q66"/>
    <mergeCell ref="R66:U66"/>
    <mergeCell ref="V66:Y66"/>
    <mergeCell ref="Z66:AC66"/>
    <mergeCell ref="AD62:AG62"/>
    <mergeCell ref="AD63:AG63"/>
    <mergeCell ref="Z62:AC62"/>
    <mergeCell ref="J63:M63"/>
    <mergeCell ref="N63:Q63"/>
    <mergeCell ref="R63:U63"/>
    <mergeCell ref="V63:Y63"/>
    <mergeCell ref="Z63:AC63"/>
    <mergeCell ref="J64:M64"/>
    <mergeCell ref="N64:Q64"/>
    <mergeCell ref="R64:U64"/>
    <mergeCell ref="V64:Y64"/>
    <mergeCell ref="Z64:AC64"/>
    <mergeCell ref="V65:Y65"/>
    <mergeCell ref="R62:U62"/>
    <mergeCell ref="Z13:AC13"/>
    <mergeCell ref="AD13:AG13"/>
    <mergeCell ref="AD16:AG16"/>
    <mergeCell ref="AL16:AO16"/>
    <mergeCell ref="Z17:AC17"/>
    <mergeCell ref="AD17:AG17"/>
    <mergeCell ref="AL17:AO17"/>
    <mergeCell ref="AH13:AK13"/>
    <mergeCell ref="AH14:AK14"/>
    <mergeCell ref="AH15:AK15"/>
    <mergeCell ref="AH16:AK16"/>
    <mergeCell ref="AH17:AK17"/>
    <mergeCell ref="AL13:AO13"/>
    <mergeCell ref="Z14:AC14"/>
    <mergeCell ref="AD14:AG14"/>
    <mergeCell ref="AL14:AO14"/>
    <mergeCell ref="BB16:BB17"/>
    <mergeCell ref="AX16:AX17"/>
    <mergeCell ref="AU16:AW16"/>
    <mergeCell ref="AS16:AS17"/>
    <mergeCell ref="AT16:AT17"/>
    <mergeCell ref="J42:M42"/>
    <mergeCell ref="N42:Q42"/>
    <mergeCell ref="R42:U42"/>
    <mergeCell ref="V42:Y42"/>
    <mergeCell ref="Z42:AC42"/>
    <mergeCell ref="AD42:AG42"/>
    <mergeCell ref="AL42:AO42"/>
    <mergeCell ref="AY16:BA16"/>
    <mergeCell ref="B41:AP41"/>
    <mergeCell ref="J32:M32"/>
    <mergeCell ref="J33:M33"/>
    <mergeCell ref="J34:M34"/>
    <mergeCell ref="J35:M35"/>
    <mergeCell ref="J39:M39"/>
    <mergeCell ref="N32:Q32"/>
    <mergeCell ref="N33:Q33"/>
    <mergeCell ref="N34:Q34"/>
    <mergeCell ref="N35:Q35"/>
    <mergeCell ref="N39:Q39"/>
    <mergeCell ref="AD45:AG45"/>
    <mergeCell ref="AL45:AO45"/>
    <mergeCell ref="AD46:AG46"/>
    <mergeCell ref="AL46:AO46"/>
    <mergeCell ref="Z43:AC43"/>
    <mergeCell ref="AD43:AG43"/>
    <mergeCell ref="F42:I42"/>
    <mergeCell ref="AL43:AO43"/>
    <mergeCell ref="F44:I44"/>
    <mergeCell ref="J44:M44"/>
    <mergeCell ref="N44:Q44"/>
    <mergeCell ref="J46:M46"/>
    <mergeCell ref="N46:Q46"/>
    <mergeCell ref="R46:U46"/>
    <mergeCell ref="V46:Y46"/>
    <mergeCell ref="Z46:AC46"/>
    <mergeCell ref="F45:I45"/>
    <mergeCell ref="J45:M45"/>
    <mergeCell ref="N45:Q45"/>
    <mergeCell ref="R45:U45"/>
    <mergeCell ref="V45:Y45"/>
    <mergeCell ref="Z45:AC45"/>
    <mergeCell ref="R44:U44"/>
    <mergeCell ref="V44:Y44"/>
    <mergeCell ref="Z44:AC44"/>
    <mergeCell ref="AD44:AG44"/>
    <mergeCell ref="Z15:AC15"/>
    <mergeCell ref="AD15:AG15"/>
    <mergeCell ref="AL15:AO15"/>
    <mergeCell ref="F43:I43"/>
    <mergeCell ref="J43:M43"/>
    <mergeCell ref="N43:Q43"/>
    <mergeCell ref="R43:U43"/>
    <mergeCell ref="V43:Y43"/>
    <mergeCell ref="R32:U32"/>
    <mergeCell ref="R33:U33"/>
    <mergeCell ref="R34:U34"/>
    <mergeCell ref="R35:U35"/>
    <mergeCell ref="R39:U39"/>
    <mergeCell ref="V32:Y32"/>
    <mergeCell ref="V33:Y33"/>
    <mergeCell ref="V34:Y34"/>
    <mergeCell ref="V35:Y35"/>
    <mergeCell ref="V39:Y39"/>
    <mergeCell ref="Z32:AC32"/>
    <mergeCell ref="Z33:AC33"/>
    <mergeCell ref="R15:U15"/>
    <mergeCell ref="V15:Y15"/>
    <mergeCell ref="R16:U16"/>
    <mergeCell ref="V16:Y16"/>
    <mergeCell ref="R17:U17"/>
    <mergeCell ref="V17:Y17"/>
    <mergeCell ref="N13:Q13"/>
    <mergeCell ref="N14:Q14"/>
    <mergeCell ref="N15:Q15"/>
    <mergeCell ref="N16:Q16"/>
    <mergeCell ref="N17:Q17"/>
    <mergeCell ref="R13:U13"/>
    <mergeCell ref="V13:Y13"/>
    <mergeCell ref="R14:U14"/>
    <mergeCell ref="V14:Y14"/>
    <mergeCell ref="E3:G3"/>
    <mergeCell ref="H3:J3"/>
    <mergeCell ref="K3:M3"/>
    <mergeCell ref="N3:P3"/>
    <mergeCell ref="Q3:AB3"/>
    <mergeCell ref="E6:G6"/>
    <mergeCell ref="H6:J6"/>
    <mergeCell ref="K6:M6"/>
    <mergeCell ref="N6:P6"/>
    <mergeCell ref="Q4:AB4"/>
    <mergeCell ref="F15:I15"/>
    <mergeCell ref="F16:I16"/>
    <mergeCell ref="F17:I17"/>
    <mergeCell ref="Z16:AC16"/>
    <mergeCell ref="J15:M15"/>
    <mergeCell ref="J16:M16"/>
    <mergeCell ref="J17:M17"/>
    <mergeCell ref="B2:AB2"/>
    <mergeCell ref="J13:M13"/>
    <mergeCell ref="J14:M14"/>
    <mergeCell ref="F13:I13"/>
    <mergeCell ref="F14:I14"/>
    <mergeCell ref="E7:G7"/>
    <mergeCell ref="H7:J7"/>
    <mergeCell ref="K7:M7"/>
    <mergeCell ref="N7:P7"/>
    <mergeCell ref="E4:G4"/>
    <mergeCell ref="H4:J4"/>
    <mergeCell ref="K4:M4"/>
    <mergeCell ref="N4:P4"/>
    <mergeCell ref="E5:G5"/>
    <mergeCell ref="H5:J5"/>
    <mergeCell ref="K5:M5"/>
    <mergeCell ref="N5:P5"/>
    <mergeCell ref="Q7:AB7"/>
    <mergeCell ref="Q8:AB8"/>
    <mergeCell ref="Q9:AB9"/>
    <mergeCell ref="Q10:AB10"/>
    <mergeCell ref="Q5:AB5"/>
    <mergeCell ref="Q6:AB6"/>
    <mergeCell ref="B10:D10"/>
    <mergeCell ref="E10:G10"/>
    <mergeCell ref="H10:J10"/>
    <mergeCell ref="K10:M10"/>
    <mergeCell ref="N10:P10"/>
    <mergeCell ref="E8:G8"/>
    <mergeCell ref="H8:J8"/>
    <mergeCell ref="K8:M8"/>
    <mergeCell ref="N8:P8"/>
    <mergeCell ref="E9:G9"/>
    <mergeCell ref="H9:J9"/>
    <mergeCell ref="K9:M9"/>
    <mergeCell ref="N9:P9"/>
    <mergeCell ref="F107:I107"/>
    <mergeCell ref="J107:M107"/>
    <mergeCell ref="N107:Q107"/>
    <mergeCell ref="R107:U107"/>
    <mergeCell ref="V107:Y107"/>
    <mergeCell ref="Z107:AC107"/>
    <mergeCell ref="AD107:AG107"/>
    <mergeCell ref="AL107:AO107"/>
    <mergeCell ref="F108:I108"/>
    <mergeCell ref="J108:M108"/>
    <mergeCell ref="N108:Q108"/>
    <mergeCell ref="R108:U108"/>
    <mergeCell ref="V108:Y108"/>
    <mergeCell ref="Z108:AC108"/>
    <mergeCell ref="AD108:AG108"/>
    <mergeCell ref="AL108:AO108"/>
    <mergeCell ref="F109:I109"/>
    <mergeCell ref="J109:M109"/>
    <mergeCell ref="N109:Q109"/>
    <mergeCell ref="R109:U109"/>
    <mergeCell ref="V109:Y109"/>
    <mergeCell ref="Z109:AC109"/>
    <mergeCell ref="AD109:AG109"/>
    <mergeCell ref="AL109:AO109"/>
    <mergeCell ref="F110:I110"/>
    <mergeCell ref="J110:M110"/>
    <mergeCell ref="N110:Q110"/>
    <mergeCell ref="R110:U110"/>
    <mergeCell ref="V110:Y110"/>
    <mergeCell ref="Z110:AC110"/>
    <mergeCell ref="AD110:AG110"/>
    <mergeCell ref="AL110:AO110"/>
    <mergeCell ref="R119:U119"/>
    <mergeCell ref="R120:U120"/>
    <mergeCell ref="R121:U121"/>
    <mergeCell ref="R122:U122"/>
    <mergeCell ref="R123:U123"/>
    <mergeCell ref="J124:M124"/>
    <mergeCell ref="J126:M126"/>
    <mergeCell ref="N115:Q115"/>
    <mergeCell ref="N116:Q116"/>
    <mergeCell ref="N117:Q117"/>
    <mergeCell ref="N118:Q118"/>
    <mergeCell ref="N119:Q119"/>
    <mergeCell ref="N120:Q120"/>
    <mergeCell ref="N121:Q121"/>
    <mergeCell ref="N122:Q122"/>
    <mergeCell ref="N123:Q123"/>
    <mergeCell ref="N124:Q124"/>
    <mergeCell ref="N126:Q126"/>
    <mergeCell ref="J115:M115"/>
    <mergeCell ref="J116:M116"/>
    <mergeCell ref="J117:M117"/>
    <mergeCell ref="J118:M118"/>
    <mergeCell ref="J119:M119"/>
    <mergeCell ref="J120:M120"/>
    <mergeCell ref="Z99:AC99"/>
    <mergeCell ref="Z100:AC100"/>
    <mergeCell ref="Z102:AC102"/>
    <mergeCell ref="Z115:AC115"/>
    <mergeCell ref="R101:U101"/>
    <mergeCell ref="Z123:AC123"/>
    <mergeCell ref="R124:U124"/>
    <mergeCell ref="Z124:AC124"/>
    <mergeCell ref="R126:U126"/>
    <mergeCell ref="V115:Y115"/>
    <mergeCell ref="V116:Y116"/>
    <mergeCell ref="V117:Y117"/>
    <mergeCell ref="V118:Y118"/>
    <mergeCell ref="V119:Y119"/>
    <mergeCell ref="V120:Y120"/>
    <mergeCell ref="V121:Y121"/>
    <mergeCell ref="V122:Y122"/>
    <mergeCell ref="V123:Y123"/>
    <mergeCell ref="V124:Y124"/>
    <mergeCell ref="V126:Y126"/>
    <mergeCell ref="R115:U115"/>
    <mergeCell ref="R116:U116"/>
    <mergeCell ref="R117:U117"/>
    <mergeCell ref="R118:U118"/>
    <mergeCell ref="F102:I102"/>
    <mergeCell ref="F115:I115"/>
    <mergeCell ref="F101:I101"/>
    <mergeCell ref="J101:M101"/>
    <mergeCell ref="N101:Q101"/>
    <mergeCell ref="Z126:AC126"/>
    <mergeCell ref="Z127:AC127"/>
    <mergeCell ref="R98:U98"/>
    <mergeCell ref="J98:M98"/>
    <mergeCell ref="J99:M99"/>
    <mergeCell ref="J100:M100"/>
    <mergeCell ref="J102:M102"/>
    <mergeCell ref="N98:Q98"/>
    <mergeCell ref="N99:Q99"/>
    <mergeCell ref="N100:Q100"/>
    <mergeCell ref="N102:Q102"/>
    <mergeCell ref="R99:U99"/>
    <mergeCell ref="R100:U100"/>
    <mergeCell ref="R102:U102"/>
    <mergeCell ref="V98:Y98"/>
    <mergeCell ref="V99:Y99"/>
    <mergeCell ref="V100:Y100"/>
    <mergeCell ref="V102:Y102"/>
    <mergeCell ref="Z98:AC98"/>
    <mergeCell ref="AD126:AG126"/>
    <mergeCell ref="AL115:AO115"/>
    <mergeCell ref="AL116:AO116"/>
    <mergeCell ref="AL117:AO117"/>
    <mergeCell ref="AL118:AO118"/>
    <mergeCell ref="AL119:AO119"/>
    <mergeCell ref="AL120:AO120"/>
    <mergeCell ref="AL121:AO121"/>
    <mergeCell ref="AL122:AO122"/>
    <mergeCell ref="AL123:AO123"/>
    <mergeCell ref="AL124:AO124"/>
    <mergeCell ref="AL126:AO126"/>
    <mergeCell ref="AD116:AG116"/>
    <mergeCell ref="AD117:AG117"/>
    <mergeCell ref="AD118:AG118"/>
    <mergeCell ref="AD119:AG119"/>
    <mergeCell ref="AD120:AG120"/>
    <mergeCell ref="AD121:AG121"/>
    <mergeCell ref="AD122:AG122"/>
    <mergeCell ref="AD123:AG123"/>
    <mergeCell ref="AD124:AG124"/>
    <mergeCell ref="AH126:AK126"/>
    <mergeCell ref="AH119:AK119"/>
    <mergeCell ref="AH120:AK120"/>
    <mergeCell ref="J36:M36"/>
    <mergeCell ref="J38:M38"/>
    <mergeCell ref="N38:Q38"/>
    <mergeCell ref="R38:U38"/>
    <mergeCell ref="V38:Y38"/>
    <mergeCell ref="Z38:AC38"/>
    <mergeCell ref="AD38:AG38"/>
    <mergeCell ref="AH38:AK38"/>
    <mergeCell ref="J37:M37"/>
    <mergeCell ref="N37:Q37"/>
    <mergeCell ref="R37:U37"/>
    <mergeCell ref="V37:Y37"/>
    <mergeCell ref="Z37:AC37"/>
    <mergeCell ref="AD37:AG37"/>
    <mergeCell ref="AH37:AK37"/>
    <mergeCell ref="R36:U36"/>
    <mergeCell ref="N36:Q36"/>
    <mergeCell ref="Z119:AC119"/>
    <mergeCell ref="Z120:AC120"/>
    <mergeCell ref="Z121:AC121"/>
    <mergeCell ref="Z122:AC122"/>
    <mergeCell ref="AH62:AK62"/>
    <mergeCell ref="AH63:AK63"/>
    <mergeCell ref="AH64:AK64"/>
    <mergeCell ref="AH65:AK65"/>
    <mergeCell ref="AH66:AK66"/>
    <mergeCell ref="AD98:AG98"/>
    <mergeCell ref="AD99:AG99"/>
    <mergeCell ref="AD100:AG100"/>
    <mergeCell ref="AD102:AG102"/>
    <mergeCell ref="AD115:AG115"/>
    <mergeCell ref="B105:AP105"/>
    <mergeCell ref="F106:I106"/>
    <mergeCell ref="J106:M106"/>
    <mergeCell ref="N106:Q106"/>
    <mergeCell ref="R106:U106"/>
    <mergeCell ref="V106:Y106"/>
    <mergeCell ref="Z106:AC106"/>
    <mergeCell ref="AD106:AG106"/>
    <mergeCell ref="AL106:AO106"/>
    <mergeCell ref="F100:I100"/>
    <mergeCell ref="F125:I125"/>
    <mergeCell ref="J125:M125"/>
    <mergeCell ref="N125:Q125"/>
    <mergeCell ref="R125:U125"/>
    <mergeCell ref="V125:Y125"/>
    <mergeCell ref="Z125:AC125"/>
    <mergeCell ref="AD125:AG125"/>
    <mergeCell ref="AL125:AO125"/>
    <mergeCell ref="AH121:AK121"/>
    <mergeCell ref="AH122:AK122"/>
    <mergeCell ref="AH123:AK123"/>
    <mergeCell ref="AH124:AK124"/>
    <mergeCell ref="AH125:AK125"/>
    <mergeCell ref="J121:M121"/>
    <mergeCell ref="J122:M122"/>
    <mergeCell ref="J123:M123"/>
    <mergeCell ref="AH102:AK102"/>
    <mergeCell ref="AH115:AK115"/>
    <mergeCell ref="AH116:AK116"/>
    <mergeCell ref="AH117:AK117"/>
    <mergeCell ref="AH118:AK118"/>
    <mergeCell ref="V101:Y101"/>
    <mergeCell ref="Z101:AC101"/>
    <mergeCell ref="AD101:AG101"/>
    <mergeCell ref="AL101:AO101"/>
    <mergeCell ref="Z116:AC116"/>
    <mergeCell ref="Z117:AC117"/>
    <mergeCell ref="Z118:AC118"/>
    <mergeCell ref="AL102:AO102"/>
    <mergeCell ref="AS9:AS10"/>
    <mergeCell ref="AT9:AT10"/>
    <mergeCell ref="AU9:AW9"/>
    <mergeCell ref="AX9:AX10"/>
    <mergeCell ref="AY9:BA9"/>
    <mergeCell ref="AH98:AK98"/>
    <mergeCell ref="AH99:AK99"/>
    <mergeCell ref="AH100:AK100"/>
    <mergeCell ref="AH101:AK101"/>
    <mergeCell ref="AH42:AK42"/>
    <mergeCell ref="AH43:AK43"/>
    <mergeCell ref="AH44:AK44"/>
    <mergeCell ref="AH45:AK45"/>
    <mergeCell ref="AH46:AK46"/>
    <mergeCell ref="AH56:AK56"/>
    <mergeCell ref="AH57:AK57"/>
    <mergeCell ref="AH58:AK58"/>
    <mergeCell ref="AH59:AK59"/>
    <mergeCell ref="AL98:AO98"/>
    <mergeCell ref="AL99:AO99"/>
    <mergeCell ref="AL100:AO100"/>
    <mergeCell ref="AL44:AO44"/>
    <mergeCell ref="B12:AP12"/>
    <mergeCell ref="F46:I46"/>
  </mergeCells>
  <phoneticPr fontId="24" type="noConversion"/>
  <conditionalFormatting sqref="F111:H114 J32:J35 N32:N35 R35 V32:V35 Z32:Z35 AD32:AD35 AL32:AL34 J112:M113 N112:U114 V114:Y114 J111:AO111 V112:AO113 F115:F118 AD39 Z39 V39 R39 N39 J39 J18:AO31">
    <cfRule type="containsText" dxfId="95" priority="141" operator="containsText" text="Too small">
      <formula>NOT(ISERROR(SEARCH("Too small",F18)))</formula>
    </cfRule>
    <cfRule type="containsText" dxfId="94" priority="142" operator="containsText" text="Too large">
      <formula>NOT(ISERROR(SEARCH("Too large",F18)))</formula>
    </cfRule>
    <cfRule type="containsText" dxfId="93" priority="143" operator="containsText" text="Yes">
      <formula>NOT(ISERROR(SEARCH("Yes",F18)))</formula>
    </cfRule>
  </conditionalFormatting>
  <conditionalFormatting sqref="BB18:BB39">
    <cfRule type="containsText" dxfId="92" priority="121" operator="containsText" text="Too small">
      <formula>NOT(ISERROR(SEARCH("Too small",BB18)))</formula>
    </cfRule>
    <cfRule type="containsText" dxfId="91" priority="122" operator="containsText" text="Too large">
      <formula>NOT(ISERROR(SEARCH("Too large",BB18)))</formula>
    </cfRule>
    <cfRule type="containsText" dxfId="90" priority="123" operator="containsText" text="Yes">
      <formula>NOT(ISERROR(SEARCH("Yes",BB18)))</formula>
    </cfRule>
  </conditionalFormatting>
  <conditionalFormatting sqref="AL53:AO53 J60:AO60 J47:AO51 AD52:AO52 J52:Y55 AD54:AO54 J56:J59 N56:N59 R56:R59 V56:V59 Z55:AO55 Z56:Z59 AD56:AD59 AL56:AL59">
    <cfRule type="containsText" dxfId="89" priority="118" operator="containsText" text="Too small">
      <formula>NOT(ISERROR(SEARCH("Too small",J47)))</formula>
    </cfRule>
    <cfRule type="containsText" dxfId="88" priority="119" operator="containsText" text="Too large">
      <formula>NOT(ISERROR(SEARCH("Too large",J47)))</formula>
    </cfRule>
    <cfRule type="containsText" dxfId="87" priority="120" operator="containsText" text="Yes">
      <formula>NOT(ISERROR(SEARCH("Yes",J47)))</formula>
    </cfRule>
  </conditionalFormatting>
  <conditionalFormatting sqref="J75 N75 R75 V75 Z75 AD75 AL75 J67:AO74">
    <cfRule type="containsText" dxfId="86" priority="112" operator="containsText" text="Too small">
      <formula>NOT(ISERROR(SEARCH("Too small",J67)))</formula>
    </cfRule>
    <cfRule type="containsText" dxfId="85" priority="113" operator="containsText" text="Too large">
      <formula>NOT(ISERROR(SEARCH("Too large",J67)))</formula>
    </cfRule>
    <cfRule type="containsText" dxfId="84" priority="114" operator="containsText" text="Yes">
      <formula>NOT(ISERROR(SEARCH("Yes",J67)))</formula>
    </cfRule>
  </conditionalFormatting>
  <conditionalFormatting sqref="AD53:AK53">
    <cfRule type="containsText" dxfId="83" priority="109" operator="containsText" text="Too small">
      <formula>NOT(ISERROR(SEARCH("Too small",AD53)))</formula>
    </cfRule>
    <cfRule type="containsText" dxfId="82" priority="110" operator="containsText" text="Too large">
      <formula>NOT(ISERROR(SEARCH("Too large",AD53)))</formula>
    </cfRule>
    <cfRule type="containsText" dxfId="81" priority="111" operator="containsText" text="Yes">
      <formula>NOT(ISERROR(SEARCH("Yes",AD53)))</formula>
    </cfRule>
  </conditionalFormatting>
  <conditionalFormatting sqref="Z52:AC54">
    <cfRule type="containsText" dxfId="80" priority="106" operator="containsText" text="Too small">
      <formula>NOT(ISERROR(SEARCH("Too small",Z52)))</formula>
    </cfRule>
    <cfRule type="containsText" dxfId="79" priority="107" operator="containsText" text="Too large">
      <formula>NOT(ISERROR(SEARCH("Too large",Z52)))</formula>
    </cfRule>
    <cfRule type="containsText" dxfId="78" priority="108" operator="containsText" text="Yes">
      <formula>NOT(ISERROR(SEARCH("Yes",Z52)))</formula>
    </cfRule>
  </conditionalFormatting>
  <conditionalFormatting sqref="BB47:BB55">
    <cfRule type="containsText" dxfId="77" priority="103" operator="containsText" text="Too small">
      <formula>NOT(ISERROR(SEARCH("Too small",BB47)))</formula>
    </cfRule>
    <cfRule type="containsText" dxfId="76" priority="104" operator="containsText" text="Too large">
      <formula>NOT(ISERROR(SEARCH("Too large",BB47)))</formula>
    </cfRule>
    <cfRule type="containsText" dxfId="75" priority="105" operator="containsText" text="Yes">
      <formula>NOT(ISERROR(SEARCH("Yes",BB47)))</formula>
    </cfRule>
  </conditionalFormatting>
  <conditionalFormatting sqref="BB56">
    <cfRule type="containsText" dxfId="74" priority="100" operator="containsText" text="Too small">
      <formula>NOT(ISERROR(SEARCH("Too small",BB56)))</formula>
    </cfRule>
    <cfRule type="containsText" dxfId="73" priority="101" operator="containsText" text="Too large">
      <formula>NOT(ISERROR(SEARCH("Too large",BB56)))</formula>
    </cfRule>
    <cfRule type="containsText" dxfId="72" priority="102" operator="containsText" text="Yes">
      <formula>NOT(ISERROR(SEARCH("Yes",BB56)))</formula>
    </cfRule>
  </conditionalFormatting>
  <conditionalFormatting sqref="BB67:BB74">
    <cfRule type="containsText" dxfId="71" priority="97" operator="containsText" text="Too small">
      <formula>NOT(ISERROR(SEARCH("Too small",BB67)))</formula>
    </cfRule>
    <cfRule type="containsText" dxfId="70" priority="98" operator="containsText" text="Too large">
      <formula>NOT(ISERROR(SEARCH("Too large",BB67)))</formula>
    </cfRule>
    <cfRule type="containsText" dxfId="69" priority="99" operator="containsText" text="Yes">
      <formula>NOT(ISERROR(SEARCH("Yes",BB67)))</formula>
    </cfRule>
  </conditionalFormatting>
  <conditionalFormatting sqref="BB75">
    <cfRule type="containsText" dxfId="68" priority="94" operator="containsText" text="Too small">
      <formula>NOT(ISERROR(SEARCH("Too small",BB75)))</formula>
    </cfRule>
    <cfRule type="containsText" dxfId="67" priority="95" operator="containsText" text="Too large">
      <formula>NOT(ISERROR(SEARCH("Too large",BB75)))</formula>
    </cfRule>
    <cfRule type="containsText" dxfId="66" priority="96" operator="containsText" text="Yes">
      <formula>NOT(ISERROR(SEARCH("Yes",BB75)))</formula>
    </cfRule>
  </conditionalFormatting>
  <conditionalFormatting sqref="R32:R34">
    <cfRule type="containsText" dxfId="65" priority="91" operator="containsText" text="Too small">
      <formula>NOT(ISERROR(SEARCH("Too small",R32)))</formula>
    </cfRule>
    <cfRule type="containsText" dxfId="64" priority="92" operator="containsText" text="Too large">
      <formula>NOT(ISERROR(SEARCH("Too large",R32)))</formula>
    </cfRule>
    <cfRule type="containsText" dxfId="63" priority="93" operator="containsText" text="Yes">
      <formula>NOT(ISERROR(SEARCH("Yes",R32)))</formula>
    </cfRule>
  </conditionalFormatting>
  <conditionalFormatting sqref="AL35">
    <cfRule type="containsText" dxfId="62" priority="88" operator="containsText" text="Too small">
      <formula>NOT(ISERROR(SEARCH("Too small",AL35)))</formula>
    </cfRule>
    <cfRule type="containsText" dxfId="61" priority="89" operator="containsText" text="Too large">
      <formula>NOT(ISERROR(SEARCH("Too large",AL35)))</formula>
    </cfRule>
    <cfRule type="containsText" dxfId="60" priority="90" operator="containsText" text="Yes">
      <formula>NOT(ISERROR(SEARCH("Yes",AL35)))</formula>
    </cfRule>
  </conditionalFormatting>
  <conditionalFormatting sqref="J88:U88 J89:AO96 Z88:AO88">
    <cfRule type="containsText" dxfId="59" priority="70" operator="containsText" text="Too small">
      <formula>NOT(ISERROR(SEARCH("Too small",J88)))</formula>
    </cfRule>
    <cfRule type="containsText" dxfId="58" priority="71" operator="containsText" text="Too large">
      <formula>NOT(ISERROR(SEARCH("Too large",J88)))</formula>
    </cfRule>
    <cfRule type="containsText" dxfId="57" priority="72" operator="containsText" text="Yes">
      <formula>NOT(ISERROR(SEARCH("Yes",J88)))</formula>
    </cfRule>
  </conditionalFormatting>
  <conditionalFormatting sqref="J97:AO97">
    <cfRule type="containsText" dxfId="56" priority="67" operator="containsText" text="Too small">
      <formula>NOT(ISERROR(SEARCH("Too small",J97)))</formula>
    </cfRule>
    <cfRule type="containsText" dxfId="55" priority="68" operator="containsText" text="Too large">
      <formula>NOT(ISERROR(SEARCH("Too large",J97)))</formula>
    </cfRule>
    <cfRule type="containsText" dxfId="54" priority="69" operator="containsText" text="Yes">
      <formula>NOT(ISERROR(SEARCH("Yes",J97)))</formula>
    </cfRule>
  </conditionalFormatting>
  <conditionalFormatting sqref="V88:Y88">
    <cfRule type="containsText" dxfId="53" priority="64" operator="containsText" text="Too small">
      <formula>NOT(ISERROR(SEARCH("Too small",V88)))</formula>
    </cfRule>
    <cfRule type="containsText" dxfId="52" priority="65" operator="containsText" text="Too large">
      <formula>NOT(ISERROR(SEARCH("Too large",V88)))</formula>
    </cfRule>
    <cfRule type="containsText" dxfId="51" priority="66" operator="containsText" text="Yes">
      <formula>NOT(ISERROR(SEARCH("Yes",V88)))</formula>
    </cfRule>
  </conditionalFormatting>
  <conditionalFormatting sqref="BB88:BB97">
    <cfRule type="containsText" dxfId="50" priority="61" operator="containsText" text="Too small">
      <formula>NOT(ISERROR(SEARCH("Too small",BB88)))</formula>
    </cfRule>
    <cfRule type="containsText" dxfId="49" priority="62" operator="containsText" text="Too large">
      <formula>NOT(ISERROR(SEARCH("Too large",BB88)))</formula>
    </cfRule>
    <cfRule type="containsText" dxfId="48" priority="63" operator="containsText" text="Yes">
      <formula>NOT(ISERROR(SEARCH("Yes",BB88)))</formula>
    </cfRule>
  </conditionalFormatting>
  <conditionalFormatting sqref="BB98">
    <cfRule type="containsText" dxfId="47" priority="58" operator="containsText" text="Too small">
      <formula>NOT(ISERROR(SEARCH("Too small",BB98)))</formula>
    </cfRule>
    <cfRule type="containsText" dxfId="46" priority="59" operator="containsText" text="Too large">
      <formula>NOT(ISERROR(SEARCH("Too large",BB98)))</formula>
    </cfRule>
    <cfRule type="containsText" dxfId="45" priority="60" operator="containsText" text="Yes">
      <formula>NOT(ISERROR(SEARCH("Yes",BB98)))</formula>
    </cfRule>
  </conditionalFormatting>
  <conditionalFormatting sqref="J117:J118 N115:N116 R115:R118 V115:V118 Z115:Z118 AD115:AD118 AL115:AL118 J114:M114 AD114:AO114">
    <cfRule type="containsText" dxfId="44" priority="49" operator="containsText" text="Too small">
      <formula>NOT(ISERROR(SEARCH("Too small",J114)))</formula>
    </cfRule>
    <cfRule type="containsText" dxfId="43" priority="50" operator="containsText" text="Too large">
      <formula>NOT(ISERROR(SEARCH("Too large",J114)))</formula>
    </cfRule>
    <cfRule type="containsText" dxfId="42" priority="51" operator="containsText" text="Yes">
      <formula>NOT(ISERROR(SEARCH("Yes",J114)))</formula>
    </cfRule>
  </conditionalFormatting>
  <conditionalFormatting sqref="Z114:AC114">
    <cfRule type="containsText" dxfId="41" priority="43" operator="containsText" text="Too small">
      <formula>NOT(ISERROR(SEARCH("Too small",Z114)))</formula>
    </cfRule>
    <cfRule type="containsText" dxfId="40" priority="44" operator="containsText" text="Too large">
      <formula>NOT(ISERROR(SEARCH("Too large",Z114)))</formula>
    </cfRule>
    <cfRule type="containsText" dxfId="39" priority="45" operator="containsText" text="Yes">
      <formula>NOT(ISERROR(SEARCH("Yes",Z114)))</formula>
    </cfRule>
  </conditionalFormatting>
  <conditionalFormatting sqref="AH35">
    <cfRule type="containsText" dxfId="38" priority="40" operator="containsText" text="Too small">
      <formula>NOT(ISERROR(SEARCH("Too small",AH35)))</formula>
    </cfRule>
    <cfRule type="containsText" dxfId="37" priority="41" operator="containsText" text="Too large">
      <formula>NOT(ISERROR(SEARCH("Too large",AH35)))</formula>
    </cfRule>
    <cfRule type="containsText" dxfId="36" priority="42" operator="containsText" text="Yes">
      <formula>NOT(ISERROR(SEARCH("Yes",AH35)))</formula>
    </cfRule>
  </conditionalFormatting>
  <conditionalFormatting sqref="AH39">
    <cfRule type="containsText" dxfId="35" priority="37" operator="containsText" text="Too small">
      <formula>NOT(ISERROR(SEARCH("Too small",AH39)))</formula>
    </cfRule>
    <cfRule type="containsText" dxfId="34" priority="38" operator="containsText" text="Too large">
      <formula>NOT(ISERROR(SEARCH("Too large",AH39)))</formula>
    </cfRule>
    <cfRule type="containsText" dxfId="33" priority="39" operator="containsText" text="Yes">
      <formula>NOT(ISERROR(SEARCH("Yes",AH39)))</formula>
    </cfRule>
  </conditionalFormatting>
  <conditionalFormatting sqref="AD36 Z36 V36 R36 N36 J36">
    <cfRule type="containsText" dxfId="32" priority="34" operator="containsText" text="Too small">
      <formula>NOT(ISERROR(SEARCH("Too small",J36)))</formula>
    </cfRule>
    <cfRule type="containsText" dxfId="31" priority="35" operator="containsText" text="Too large">
      <formula>NOT(ISERROR(SEARCH("Too large",J36)))</formula>
    </cfRule>
    <cfRule type="containsText" dxfId="30" priority="36" operator="containsText" text="Yes">
      <formula>NOT(ISERROR(SEARCH("Yes",J36)))</formula>
    </cfRule>
  </conditionalFormatting>
  <conditionalFormatting sqref="AL36">
    <cfRule type="containsText" dxfId="29" priority="31" operator="containsText" text="Too small">
      <formula>NOT(ISERROR(SEARCH("Too small",AL36)))</formula>
    </cfRule>
    <cfRule type="containsText" dxfId="28" priority="32" operator="containsText" text="Too large">
      <formula>NOT(ISERROR(SEARCH("Too large",AL36)))</formula>
    </cfRule>
    <cfRule type="containsText" dxfId="27" priority="33" operator="containsText" text="Yes">
      <formula>NOT(ISERROR(SEARCH("Yes",AL36)))</formula>
    </cfRule>
  </conditionalFormatting>
  <conditionalFormatting sqref="AH36">
    <cfRule type="containsText" dxfId="26" priority="28" operator="containsText" text="Too small">
      <formula>NOT(ISERROR(SEARCH("Too small",AH36)))</formula>
    </cfRule>
    <cfRule type="containsText" dxfId="25" priority="29" operator="containsText" text="Too large">
      <formula>NOT(ISERROR(SEARCH("Too large",AH36)))</formula>
    </cfRule>
    <cfRule type="containsText" dxfId="24" priority="30" operator="containsText" text="Yes">
      <formula>NOT(ISERROR(SEARCH("Yes",AH36)))</formula>
    </cfRule>
  </conditionalFormatting>
  <conditionalFormatting sqref="AD38 Z38 V38 R38 N38 J38">
    <cfRule type="containsText" dxfId="23" priority="25" operator="containsText" text="Too small">
      <formula>NOT(ISERROR(SEARCH("Too small",J38)))</formula>
    </cfRule>
    <cfRule type="containsText" dxfId="22" priority="26" operator="containsText" text="Too large">
      <formula>NOT(ISERROR(SEARCH("Too large",J38)))</formula>
    </cfRule>
    <cfRule type="containsText" dxfId="21" priority="27" operator="containsText" text="Yes">
      <formula>NOT(ISERROR(SEARCH("Yes",J38)))</formula>
    </cfRule>
  </conditionalFormatting>
  <conditionalFormatting sqref="AH38">
    <cfRule type="containsText" dxfId="20" priority="19" operator="containsText" text="Too small">
      <formula>NOT(ISERROR(SEARCH("Too small",AH38)))</formula>
    </cfRule>
    <cfRule type="containsText" dxfId="19" priority="20" operator="containsText" text="Too large">
      <formula>NOT(ISERROR(SEARCH("Too large",AH38)))</formula>
    </cfRule>
    <cfRule type="containsText" dxfId="18" priority="21" operator="containsText" text="Yes">
      <formula>NOT(ISERROR(SEARCH("Yes",AH38)))</formula>
    </cfRule>
  </conditionalFormatting>
  <conditionalFormatting sqref="AD37 Z37 V37 R37 N37 J37">
    <cfRule type="containsText" dxfId="17" priority="16" operator="containsText" text="Too small">
      <formula>NOT(ISERROR(SEARCH("Too small",J37)))</formula>
    </cfRule>
    <cfRule type="containsText" dxfId="16" priority="17" operator="containsText" text="Too large">
      <formula>NOT(ISERROR(SEARCH("Too large",J37)))</formula>
    </cfRule>
    <cfRule type="containsText" dxfId="15" priority="18" operator="containsText" text="Yes">
      <formula>NOT(ISERROR(SEARCH("Yes",J37)))</formula>
    </cfRule>
  </conditionalFormatting>
  <conditionalFormatting sqref="AH37">
    <cfRule type="containsText" dxfId="14" priority="10" operator="containsText" text="Too small">
      <formula>NOT(ISERROR(SEARCH("Too small",AH37)))</formula>
    </cfRule>
    <cfRule type="containsText" dxfId="13" priority="11" operator="containsText" text="Too large">
      <formula>NOT(ISERROR(SEARCH("Too large",AH37)))</formula>
    </cfRule>
    <cfRule type="containsText" dxfId="12" priority="12" operator="containsText" text="Yes">
      <formula>NOT(ISERROR(SEARCH("Yes",AH37)))</formula>
    </cfRule>
  </conditionalFormatting>
  <conditionalFormatting sqref="AL37">
    <cfRule type="containsText" dxfId="11" priority="7" operator="containsText" text="Too small">
      <formula>NOT(ISERROR(SEARCH("Too small",AL37)))</formula>
    </cfRule>
    <cfRule type="containsText" dxfId="10" priority="8" operator="containsText" text="Too large">
      <formula>NOT(ISERROR(SEARCH("Too large",AL37)))</formula>
    </cfRule>
    <cfRule type="containsText" dxfId="9" priority="9" operator="containsText" text="Yes">
      <formula>NOT(ISERROR(SEARCH("Yes",AL37)))</formula>
    </cfRule>
  </conditionalFormatting>
  <conditionalFormatting sqref="AL38">
    <cfRule type="containsText" dxfId="8" priority="4" operator="containsText" text="Too small">
      <formula>NOT(ISERROR(SEARCH("Too small",AL38)))</formula>
    </cfRule>
    <cfRule type="containsText" dxfId="7" priority="5" operator="containsText" text="Too large">
      <formula>NOT(ISERROR(SEARCH("Too large",AL38)))</formula>
    </cfRule>
    <cfRule type="containsText" dxfId="6" priority="6" operator="containsText" text="Yes">
      <formula>NOT(ISERROR(SEARCH("Yes",AL38)))</formula>
    </cfRule>
  </conditionalFormatting>
  <conditionalFormatting sqref="AL39">
    <cfRule type="containsText" dxfId="5" priority="1" operator="containsText" text="Too small">
      <formula>NOT(ISERROR(SEARCH("Too small",AL39)))</formula>
    </cfRule>
    <cfRule type="containsText" dxfId="4" priority="2" operator="containsText" text="Too large">
      <formula>NOT(ISERROR(SEARCH("Too large",AL39)))</formula>
    </cfRule>
    <cfRule type="containsText" dxfId="3" priority="3" operator="containsText" text="Yes">
      <formula>NOT(ISERROR(SEARCH("Yes",AL39)))</formula>
    </cfRule>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8AD2-A854-4F62-983F-BEF3CD924A0A}">
  <sheetPr>
    <pageSetUpPr fitToPage="1"/>
  </sheetPr>
  <dimension ref="A1:F171"/>
  <sheetViews>
    <sheetView zoomScaleNormal="100" workbookViewId="0">
      <selection activeCell="B32" sqref="A32:B32"/>
    </sheetView>
  </sheetViews>
  <sheetFormatPr defaultColWidth="8.86328125" defaultRowHeight="14.25" x14ac:dyDescent="0.45"/>
  <cols>
    <col min="1" max="1" width="51.86328125" customWidth="1"/>
    <col min="2" max="3" width="9.86328125" customWidth="1"/>
    <col min="4" max="4" width="33.86328125" customWidth="1"/>
    <col min="5" max="5" width="68.53125" customWidth="1"/>
    <col min="6" max="6" width="17.46484375" customWidth="1"/>
  </cols>
  <sheetData>
    <row r="1" spans="1:6" ht="26.1" customHeight="1" thickBot="1" x14ac:dyDescent="0.5">
      <c r="A1" s="521" t="s">
        <v>42</v>
      </c>
      <c r="B1" s="521"/>
      <c r="C1" s="521"/>
      <c r="D1" s="521"/>
      <c r="E1" s="521"/>
      <c r="F1" s="278"/>
    </row>
    <row r="2" spans="1:6" ht="18" customHeight="1" x14ac:dyDescent="0.45">
      <c r="A2" s="524" t="s">
        <v>399</v>
      </c>
      <c r="B2" s="525"/>
      <c r="C2" s="525"/>
      <c r="D2" s="525"/>
      <c r="E2" s="526"/>
      <c r="F2" s="152"/>
    </row>
    <row r="3" spans="1:6" ht="25.25" customHeight="1" thickBot="1" x14ac:dyDescent="0.5">
      <c r="A3" s="216" t="s">
        <v>1</v>
      </c>
      <c r="B3" s="217" t="s">
        <v>2</v>
      </c>
      <c r="C3" s="217" t="s">
        <v>3</v>
      </c>
      <c r="D3" s="161" t="s">
        <v>306</v>
      </c>
      <c r="E3" s="162" t="s">
        <v>8</v>
      </c>
      <c r="F3" s="149"/>
    </row>
    <row r="4" spans="1:6" ht="20.100000000000001" customHeight="1" x14ac:dyDescent="0.45">
      <c r="A4" s="253" t="s">
        <v>305</v>
      </c>
      <c r="B4" s="254"/>
      <c r="C4" s="154" t="s">
        <v>52</v>
      </c>
      <c r="D4" s="255" t="s">
        <v>4</v>
      </c>
      <c r="E4" s="246"/>
      <c r="F4" s="84"/>
    </row>
    <row r="5" spans="1:6" ht="20.100000000000001" customHeight="1" x14ac:dyDescent="0.45">
      <c r="A5" s="17" t="s">
        <v>9</v>
      </c>
      <c r="B5" s="158" t="s">
        <v>10</v>
      </c>
      <c r="C5" s="48" t="s">
        <v>11</v>
      </c>
      <c r="D5" s="171" t="s">
        <v>12</v>
      </c>
      <c r="E5" s="226"/>
      <c r="F5" s="84"/>
    </row>
    <row r="6" spans="1:6" ht="20.100000000000001" customHeight="1" x14ac:dyDescent="0.45">
      <c r="A6" s="17" t="s">
        <v>401</v>
      </c>
      <c r="B6" s="158" t="s">
        <v>40</v>
      </c>
      <c r="C6" s="48" t="s">
        <v>11</v>
      </c>
      <c r="D6" s="171">
        <v>1</v>
      </c>
      <c r="E6" s="226"/>
      <c r="F6" s="84"/>
    </row>
    <row r="7" spans="1:6" ht="20.100000000000001" customHeight="1" x14ac:dyDescent="0.45">
      <c r="A7" s="17" t="s">
        <v>16</v>
      </c>
      <c r="B7" s="158" t="s">
        <v>17</v>
      </c>
      <c r="C7" s="48" t="s">
        <v>18</v>
      </c>
      <c r="D7" s="215" t="s">
        <v>19</v>
      </c>
      <c r="E7" s="226"/>
      <c r="F7" s="84"/>
    </row>
    <row r="8" spans="1:6" ht="20.100000000000001" customHeight="1" x14ac:dyDescent="0.45">
      <c r="A8" s="17" t="s">
        <v>21</v>
      </c>
      <c r="B8" s="158" t="s">
        <v>22</v>
      </c>
      <c r="C8" s="48" t="s">
        <v>18</v>
      </c>
      <c r="D8" s="155" t="s">
        <v>23</v>
      </c>
      <c r="E8" s="227"/>
      <c r="F8" s="84"/>
    </row>
    <row r="9" spans="1:6" ht="20.100000000000001" customHeight="1" x14ac:dyDescent="0.45">
      <c r="A9" s="17" t="s">
        <v>32</v>
      </c>
      <c r="B9" s="158" t="s">
        <v>33</v>
      </c>
      <c r="C9" s="48" t="s">
        <v>34</v>
      </c>
      <c r="D9" s="48" t="s">
        <v>35</v>
      </c>
      <c r="E9" s="227"/>
      <c r="F9" s="84"/>
    </row>
    <row r="10" spans="1:6" ht="20.100000000000001" customHeight="1" x14ac:dyDescent="0.45">
      <c r="A10" s="17" t="s">
        <v>404</v>
      </c>
      <c r="B10" s="158" t="s">
        <v>26</v>
      </c>
      <c r="C10" s="48" t="s">
        <v>27</v>
      </c>
      <c r="D10" s="48" t="s">
        <v>28</v>
      </c>
      <c r="E10" s="228" t="s">
        <v>402</v>
      </c>
      <c r="F10" s="67"/>
    </row>
    <row r="11" spans="1:6" ht="20.100000000000001" customHeight="1" thickBot="1" x14ac:dyDescent="0.5">
      <c r="A11" s="18" t="s">
        <v>79</v>
      </c>
      <c r="B11" s="182" t="s">
        <v>80</v>
      </c>
      <c r="C11" s="157" t="s">
        <v>11</v>
      </c>
      <c r="D11" s="251" t="s">
        <v>400</v>
      </c>
      <c r="E11" s="252" t="s">
        <v>403</v>
      </c>
      <c r="F11" s="67"/>
    </row>
    <row r="12" spans="1:6" ht="14.65" thickBot="1" x14ac:dyDescent="0.5"/>
    <row r="13" spans="1:6" ht="21" x14ac:dyDescent="0.45">
      <c r="A13" s="530" t="s">
        <v>42</v>
      </c>
      <c r="B13" s="531"/>
      <c r="C13" s="531"/>
      <c r="D13" s="531"/>
      <c r="E13" s="532"/>
      <c r="F13" s="70"/>
    </row>
    <row r="14" spans="1:6" x14ac:dyDescent="0.45">
      <c r="A14" s="554" t="s">
        <v>433</v>
      </c>
      <c r="B14" s="474" t="s">
        <v>2</v>
      </c>
      <c r="C14" s="474" t="s">
        <v>3</v>
      </c>
      <c r="D14" s="474" t="s">
        <v>329</v>
      </c>
      <c r="E14" s="539" t="s">
        <v>8</v>
      </c>
      <c r="F14" s="553"/>
    </row>
    <row r="15" spans="1:6" ht="14.65" thickBot="1" x14ac:dyDescent="0.5">
      <c r="A15" s="557"/>
      <c r="B15" s="558"/>
      <c r="C15" s="558"/>
      <c r="D15" s="558"/>
      <c r="E15" s="556"/>
      <c r="F15" s="553"/>
    </row>
    <row r="16" spans="1:6" ht="20.100000000000001" customHeight="1" x14ac:dyDescent="0.45">
      <c r="A16" s="22" t="s">
        <v>45</v>
      </c>
      <c r="B16" s="159" t="s">
        <v>46</v>
      </c>
      <c r="C16" s="35" t="s">
        <v>11</v>
      </c>
      <c r="D16" s="169" t="s">
        <v>146</v>
      </c>
      <c r="E16" s="230" t="s">
        <v>377</v>
      </c>
      <c r="F16" s="533" t="s">
        <v>303</v>
      </c>
    </row>
    <row r="17" spans="1:6" ht="20.100000000000001" customHeight="1" x14ac:dyDescent="0.45">
      <c r="A17" s="17" t="s">
        <v>369</v>
      </c>
      <c r="B17" s="158" t="s">
        <v>320</v>
      </c>
      <c r="C17" s="48" t="s">
        <v>11</v>
      </c>
      <c r="D17" s="170" t="s">
        <v>327</v>
      </c>
      <c r="E17" s="231" t="s">
        <v>405</v>
      </c>
      <c r="F17" s="559"/>
    </row>
    <row r="18" spans="1:6" ht="20.100000000000001" customHeight="1" x14ac:dyDescent="0.45">
      <c r="A18" s="17" t="s">
        <v>368</v>
      </c>
      <c r="B18" s="158" t="s">
        <v>321</v>
      </c>
      <c r="C18" s="48" t="s">
        <v>11</v>
      </c>
      <c r="D18" s="170" t="s">
        <v>328</v>
      </c>
      <c r="E18" s="231" t="s">
        <v>407</v>
      </c>
      <c r="F18" s="559"/>
    </row>
    <row r="19" spans="1:6" ht="20.100000000000001" customHeight="1" x14ac:dyDescent="0.45">
      <c r="A19" s="17" t="s">
        <v>300</v>
      </c>
      <c r="B19" s="158" t="s">
        <v>48</v>
      </c>
      <c r="C19" s="48" t="s">
        <v>11</v>
      </c>
      <c r="D19" s="185" t="s">
        <v>148</v>
      </c>
      <c r="E19" s="232" t="s">
        <v>390</v>
      </c>
      <c r="F19" s="559"/>
    </row>
    <row r="20" spans="1:6" ht="20.100000000000001" customHeight="1" thickBot="1" x14ac:dyDescent="0.5">
      <c r="A20" s="18" t="s">
        <v>299</v>
      </c>
      <c r="B20" s="182" t="s">
        <v>51</v>
      </c>
      <c r="C20" s="157" t="s">
        <v>52</v>
      </c>
      <c r="D20" s="172" t="s">
        <v>330</v>
      </c>
      <c r="E20" s="233" t="s">
        <v>385</v>
      </c>
      <c r="F20" s="560"/>
    </row>
    <row r="21" spans="1:6" ht="20.100000000000001" customHeight="1" x14ac:dyDescent="0.45">
      <c r="A21" s="65" t="s">
        <v>59</v>
      </c>
      <c r="B21" s="191" t="s">
        <v>60</v>
      </c>
      <c r="C21" s="154" t="s">
        <v>11</v>
      </c>
      <c r="D21" s="192" t="s">
        <v>61</v>
      </c>
      <c r="E21" s="234"/>
      <c r="F21" s="534" t="s">
        <v>302</v>
      </c>
    </row>
    <row r="22" spans="1:6" ht="20.100000000000001" customHeight="1" x14ac:dyDescent="0.45">
      <c r="A22" s="17" t="s">
        <v>63</v>
      </c>
      <c r="B22" s="158" t="s">
        <v>64</v>
      </c>
      <c r="C22" s="48" t="s">
        <v>11</v>
      </c>
      <c r="D22" s="185" t="s">
        <v>61</v>
      </c>
      <c r="E22" s="226"/>
      <c r="F22" s="534"/>
    </row>
    <row r="23" spans="1:6" ht="20.100000000000001" customHeight="1" x14ac:dyDescent="0.45">
      <c r="A23" s="17" t="s">
        <v>65</v>
      </c>
      <c r="B23" s="158" t="s">
        <v>66</v>
      </c>
      <c r="C23" s="48" t="s">
        <v>11</v>
      </c>
      <c r="D23" s="185" t="s">
        <v>67</v>
      </c>
      <c r="E23" s="226"/>
      <c r="F23" s="534"/>
    </row>
    <row r="24" spans="1:6" ht="20.100000000000001" customHeight="1" x14ac:dyDescent="0.45">
      <c r="A24" s="17" t="s">
        <v>68</v>
      </c>
      <c r="B24" s="158" t="s">
        <v>69</v>
      </c>
      <c r="C24" s="48" t="s">
        <v>11</v>
      </c>
      <c r="D24" s="171" t="s">
        <v>70</v>
      </c>
      <c r="E24" s="226"/>
      <c r="F24" s="534"/>
    </row>
    <row r="25" spans="1:6" ht="20.100000000000001" customHeight="1" x14ac:dyDescent="0.45">
      <c r="A25" s="17" t="s">
        <v>307</v>
      </c>
      <c r="B25" s="183" t="s">
        <v>313</v>
      </c>
      <c r="C25" s="34" t="s">
        <v>104</v>
      </c>
      <c r="D25" s="2"/>
      <c r="E25" s="231"/>
      <c r="F25" s="534"/>
    </row>
    <row r="26" spans="1:6" ht="20.100000000000001" customHeight="1" x14ac:dyDescent="0.45">
      <c r="A26" s="17" t="s">
        <v>308</v>
      </c>
      <c r="B26" s="183" t="s">
        <v>315</v>
      </c>
      <c r="C26" s="34" t="s">
        <v>104</v>
      </c>
      <c r="D26" s="31"/>
      <c r="E26" s="235"/>
      <c r="F26" s="534"/>
    </row>
    <row r="27" spans="1:6" ht="20.100000000000001" customHeight="1" thickBot="1" x14ac:dyDescent="0.5">
      <c r="A27" s="167" t="s">
        <v>309</v>
      </c>
      <c r="B27" s="193" t="s">
        <v>314</v>
      </c>
      <c r="C27" s="194" t="s">
        <v>104</v>
      </c>
      <c r="D27" s="195"/>
      <c r="E27" s="236"/>
      <c r="F27" s="535"/>
    </row>
    <row r="28" spans="1:6" ht="20.100000000000001" customHeight="1" x14ac:dyDescent="0.45">
      <c r="A28" s="22" t="s">
        <v>310</v>
      </c>
      <c r="B28" s="159" t="s">
        <v>82</v>
      </c>
      <c r="C28" s="35" t="s">
        <v>52</v>
      </c>
      <c r="D28" s="160"/>
      <c r="E28" s="237"/>
      <c r="F28" s="536" t="s">
        <v>333</v>
      </c>
    </row>
    <row r="29" spans="1:6" ht="20.100000000000001" customHeight="1" x14ac:dyDescent="0.45">
      <c r="A29" s="17" t="s">
        <v>370</v>
      </c>
      <c r="B29" s="158" t="s">
        <v>56</v>
      </c>
      <c r="C29" s="48" t="s">
        <v>57</v>
      </c>
      <c r="D29" s="185" t="s">
        <v>58</v>
      </c>
      <c r="E29" s="226" t="s">
        <v>391</v>
      </c>
      <c r="F29" s="537"/>
    </row>
    <row r="30" spans="1:6" ht="20.100000000000001" customHeight="1" thickBot="1" x14ac:dyDescent="0.5">
      <c r="A30" s="18" t="s">
        <v>332</v>
      </c>
      <c r="B30" s="196" t="s">
        <v>331</v>
      </c>
      <c r="C30" s="157" t="s">
        <v>185</v>
      </c>
      <c r="D30" s="157"/>
      <c r="E30" s="233"/>
      <c r="F30" s="538"/>
    </row>
    <row r="31" spans="1:6" ht="20.100000000000001" customHeight="1" x14ac:dyDescent="0.45">
      <c r="A31" s="66"/>
      <c r="B31" s="207"/>
      <c r="C31" s="67"/>
      <c r="D31" s="67"/>
      <c r="E31" s="67"/>
      <c r="F31" s="209"/>
    </row>
    <row r="32" spans="1:6" ht="15" customHeight="1" x14ac:dyDescent="0.45">
      <c r="A32" s="210" t="s">
        <v>434</v>
      </c>
      <c r="B32" s="211" t="s">
        <v>365</v>
      </c>
      <c r="C32" s="212" t="s">
        <v>366</v>
      </c>
      <c r="D32" s="213" t="s">
        <v>435</v>
      </c>
      <c r="E32" s="67"/>
      <c r="F32" s="209"/>
    </row>
    <row r="33" spans="1:6" ht="15" customHeight="1" x14ac:dyDescent="0.45">
      <c r="A33" s="523" t="s">
        <v>437</v>
      </c>
      <c r="B33" s="523"/>
      <c r="C33" s="523"/>
      <c r="D33" s="523"/>
      <c r="E33" s="523"/>
      <c r="F33" s="208"/>
    </row>
    <row r="34" spans="1:6" ht="26.1" customHeight="1" thickBot="1" x14ac:dyDescent="0.5">
      <c r="A34" s="522" t="s">
        <v>438</v>
      </c>
      <c r="B34" s="522"/>
      <c r="C34" s="522"/>
      <c r="D34" s="522"/>
      <c r="E34" s="522"/>
      <c r="F34" s="68"/>
    </row>
    <row r="35" spans="1:6" ht="18" customHeight="1" x14ac:dyDescent="0.45">
      <c r="A35" s="561" t="s">
        <v>399</v>
      </c>
      <c r="B35" s="562"/>
      <c r="C35" s="562"/>
      <c r="D35" s="562"/>
      <c r="E35" s="563"/>
      <c r="F35" s="68"/>
    </row>
    <row r="36" spans="1:6" ht="25.25" customHeight="1" thickBot="1" x14ac:dyDescent="0.5">
      <c r="A36" s="218" t="s">
        <v>1</v>
      </c>
      <c r="B36" s="219" t="s">
        <v>2</v>
      </c>
      <c r="C36" s="219" t="s">
        <v>3</v>
      </c>
      <c r="D36" s="249" t="s">
        <v>306</v>
      </c>
      <c r="E36" s="250" t="s">
        <v>8</v>
      </c>
      <c r="F36" s="68"/>
    </row>
    <row r="37" spans="1:6" ht="20.100000000000001" customHeight="1" x14ac:dyDescent="0.45">
      <c r="A37" s="256" t="s">
        <v>305</v>
      </c>
      <c r="B37" s="257"/>
      <c r="C37" s="35" t="s">
        <v>52</v>
      </c>
      <c r="D37" s="258" t="s">
        <v>4</v>
      </c>
      <c r="E37" s="225"/>
      <c r="F37" s="68"/>
    </row>
    <row r="38" spans="1:6" ht="20.100000000000001" customHeight="1" x14ac:dyDescent="0.45">
      <c r="A38" s="17" t="s">
        <v>9</v>
      </c>
      <c r="B38" s="158" t="s">
        <v>10</v>
      </c>
      <c r="C38" s="48" t="s">
        <v>11</v>
      </c>
      <c r="D38" s="171" t="s">
        <v>12</v>
      </c>
      <c r="E38" s="226"/>
      <c r="F38" s="68"/>
    </row>
    <row r="39" spans="1:6" ht="20.100000000000001" customHeight="1" x14ac:dyDescent="0.45">
      <c r="A39" s="17" t="s">
        <v>401</v>
      </c>
      <c r="B39" s="158" t="s">
        <v>40</v>
      </c>
      <c r="C39" s="48" t="s">
        <v>11</v>
      </c>
      <c r="D39" s="171">
        <v>1</v>
      </c>
      <c r="E39" s="226"/>
      <c r="F39" s="68"/>
    </row>
    <row r="40" spans="1:6" ht="20.100000000000001" customHeight="1" x14ac:dyDescent="0.45">
      <c r="A40" s="17" t="s">
        <v>16</v>
      </c>
      <c r="B40" s="158" t="s">
        <v>17</v>
      </c>
      <c r="C40" s="48" t="s">
        <v>18</v>
      </c>
      <c r="D40" s="215" t="s">
        <v>19</v>
      </c>
      <c r="E40" s="226"/>
      <c r="F40" s="68"/>
    </row>
    <row r="41" spans="1:6" ht="20.100000000000001" customHeight="1" x14ac:dyDescent="0.45">
      <c r="A41" s="17" t="s">
        <v>21</v>
      </c>
      <c r="B41" s="158" t="s">
        <v>22</v>
      </c>
      <c r="C41" s="48" t="s">
        <v>18</v>
      </c>
      <c r="D41" s="155" t="s">
        <v>23</v>
      </c>
      <c r="E41" s="227"/>
      <c r="F41" s="68"/>
    </row>
    <row r="42" spans="1:6" ht="20.100000000000001" customHeight="1" x14ac:dyDescent="0.45">
      <c r="A42" s="17" t="s">
        <v>32</v>
      </c>
      <c r="B42" s="158" t="s">
        <v>33</v>
      </c>
      <c r="C42" s="48" t="s">
        <v>34</v>
      </c>
      <c r="D42" s="48" t="s">
        <v>35</v>
      </c>
      <c r="E42" s="227"/>
      <c r="F42" s="68"/>
    </row>
    <row r="43" spans="1:6" ht="20.100000000000001" customHeight="1" x14ac:dyDescent="0.45">
      <c r="A43" s="17" t="s">
        <v>404</v>
      </c>
      <c r="B43" s="158" t="s">
        <v>26</v>
      </c>
      <c r="C43" s="48" t="s">
        <v>27</v>
      </c>
      <c r="D43" s="48" t="s">
        <v>28</v>
      </c>
      <c r="E43" s="228" t="s">
        <v>402</v>
      </c>
      <c r="F43" s="68"/>
    </row>
    <row r="44" spans="1:6" ht="20.100000000000001" customHeight="1" thickBot="1" x14ac:dyDescent="0.5">
      <c r="A44" s="18" t="s">
        <v>79</v>
      </c>
      <c r="B44" s="182" t="s">
        <v>80</v>
      </c>
      <c r="C44" s="157" t="s">
        <v>11</v>
      </c>
      <c r="D44" s="251" t="s">
        <v>400</v>
      </c>
      <c r="E44" s="252" t="s">
        <v>403</v>
      </c>
      <c r="F44" s="68"/>
    </row>
    <row r="45" spans="1:6" ht="14.65" thickBot="1" x14ac:dyDescent="0.5">
      <c r="B45" s="30"/>
      <c r="C45" s="30"/>
      <c r="D45" s="30"/>
      <c r="E45" s="30"/>
    </row>
    <row r="46" spans="1:6" ht="21" x14ac:dyDescent="0.45">
      <c r="A46" s="530" t="s">
        <v>71</v>
      </c>
      <c r="B46" s="531"/>
      <c r="C46" s="531"/>
      <c r="D46" s="531"/>
      <c r="E46" s="532"/>
      <c r="F46" s="70"/>
    </row>
    <row r="47" spans="1:6" ht="14.25" customHeight="1" x14ac:dyDescent="0.45">
      <c r="A47" s="554" t="s">
        <v>433</v>
      </c>
      <c r="B47" s="474" t="s">
        <v>2</v>
      </c>
      <c r="C47" s="474" t="s">
        <v>3</v>
      </c>
      <c r="D47" s="474" t="s">
        <v>114</v>
      </c>
      <c r="E47" s="539" t="s">
        <v>8</v>
      </c>
      <c r="F47" s="190"/>
    </row>
    <row r="48" spans="1:6" ht="14.65" thickBot="1" x14ac:dyDescent="0.5">
      <c r="A48" s="555"/>
      <c r="B48" s="519"/>
      <c r="C48" s="519"/>
      <c r="D48" s="519"/>
      <c r="E48" s="540"/>
      <c r="F48" s="190"/>
    </row>
    <row r="49" spans="1:6" ht="20.100000000000001" customHeight="1" x14ac:dyDescent="0.45">
      <c r="A49" s="22" t="s">
        <v>45</v>
      </c>
      <c r="B49" s="159" t="s">
        <v>46</v>
      </c>
      <c r="C49" s="35" t="s">
        <v>11</v>
      </c>
      <c r="D49" s="169" t="s">
        <v>146</v>
      </c>
      <c r="E49" s="230" t="s">
        <v>378</v>
      </c>
      <c r="F49" s="533" t="s">
        <v>303</v>
      </c>
    </row>
    <row r="50" spans="1:6" ht="20.100000000000001" customHeight="1" x14ac:dyDescent="0.45">
      <c r="A50" s="17" t="s">
        <v>369</v>
      </c>
      <c r="B50" s="158" t="s">
        <v>320</v>
      </c>
      <c r="C50" s="48" t="s">
        <v>11</v>
      </c>
      <c r="D50" s="185" t="s">
        <v>325</v>
      </c>
      <c r="E50" s="226" t="s">
        <v>406</v>
      </c>
      <c r="F50" s="534"/>
    </row>
    <row r="51" spans="1:6" ht="20.100000000000001" customHeight="1" x14ac:dyDescent="0.45">
      <c r="A51" s="17" t="s">
        <v>387</v>
      </c>
      <c r="B51" s="158" t="s">
        <v>321</v>
      </c>
      <c r="C51" s="48" t="s">
        <v>11</v>
      </c>
      <c r="D51" s="185" t="s">
        <v>326</v>
      </c>
      <c r="E51" s="226" t="s">
        <v>406</v>
      </c>
      <c r="F51" s="534"/>
    </row>
    <row r="52" spans="1:6" ht="20.100000000000001" customHeight="1" x14ac:dyDescent="0.45">
      <c r="A52" s="1" t="s">
        <v>316</v>
      </c>
      <c r="B52" s="2" t="s">
        <v>48</v>
      </c>
      <c r="C52" s="151" t="s">
        <v>11</v>
      </c>
      <c r="D52" s="2" t="s">
        <v>398</v>
      </c>
      <c r="E52" s="231" t="s">
        <v>396</v>
      </c>
      <c r="F52" s="534"/>
    </row>
    <row r="53" spans="1:6" ht="20.100000000000001" customHeight="1" thickBot="1" x14ac:dyDescent="0.5">
      <c r="A53" s="18" t="s">
        <v>299</v>
      </c>
      <c r="B53" s="182" t="s">
        <v>51</v>
      </c>
      <c r="C53" s="157" t="s">
        <v>52</v>
      </c>
      <c r="D53" s="168" t="s">
        <v>153</v>
      </c>
      <c r="E53" s="233" t="s">
        <v>376</v>
      </c>
      <c r="F53" s="535"/>
    </row>
    <row r="54" spans="1:6" ht="20.100000000000001" customHeight="1" x14ac:dyDescent="0.45">
      <c r="A54" s="22" t="s">
        <v>59</v>
      </c>
      <c r="B54" s="181" t="s">
        <v>60</v>
      </c>
      <c r="C54" s="35" t="s">
        <v>11</v>
      </c>
      <c r="D54" s="186" t="s">
        <v>61</v>
      </c>
      <c r="E54" s="238"/>
      <c r="F54" s="533" t="s">
        <v>302</v>
      </c>
    </row>
    <row r="55" spans="1:6" ht="20.100000000000001" customHeight="1" x14ac:dyDescent="0.45">
      <c r="A55" s="17" t="s">
        <v>63</v>
      </c>
      <c r="B55" s="158" t="s">
        <v>64</v>
      </c>
      <c r="C55" s="48" t="s">
        <v>11</v>
      </c>
      <c r="D55" s="185" t="s">
        <v>61</v>
      </c>
      <c r="E55" s="226"/>
      <c r="F55" s="534"/>
    </row>
    <row r="56" spans="1:6" ht="20.100000000000001" customHeight="1" x14ac:dyDescent="0.45">
      <c r="A56" s="17" t="s">
        <v>75</v>
      </c>
      <c r="B56" s="158" t="s">
        <v>66</v>
      </c>
      <c r="C56" s="48" t="s">
        <v>11</v>
      </c>
      <c r="D56" s="185" t="s">
        <v>70</v>
      </c>
      <c r="E56" s="226" t="s">
        <v>379</v>
      </c>
      <c r="F56" s="534"/>
    </row>
    <row r="57" spans="1:6" ht="20.100000000000001" customHeight="1" x14ac:dyDescent="0.45">
      <c r="A57" s="17" t="s">
        <v>76</v>
      </c>
      <c r="B57" s="158" t="s">
        <v>69</v>
      </c>
      <c r="C57" s="48" t="s">
        <v>11</v>
      </c>
      <c r="D57" s="185" t="s">
        <v>61</v>
      </c>
      <c r="E57" s="226" t="s">
        <v>395</v>
      </c>
      <c r="F57" s="534"/>
    </row>
    <row r="58" spans="1:6" ht="20.100000000000001" customHeight="1" x14ac:dyDescent="0.45">
      <c r="A58" s="24" t="s">
        <v>317</v>
      </c>
      <c r="B58" s="53" t="s">
        <v>313</v>
      </c>
      <c r="C58" s="4" t="s">
        <v>104</v>
      </c>
      <c r="D58" s="4"/>
      <c r="E58" s="239"/>
      <c r="F58" s="534"/>
    </row>
    <row r="59" spans="1:6" ht="20.100000000000001" customHeight="1" x14ac:dyDescent="0.45">
      <c r="A59" s="24" t="s">
        <v>308</v>
      </c>
      <c r="B59" s="53" t="s">
        <v>315</v>
      </c>
      <c r="C59" s="4" t="s">
        <v>104</v>
      </c>
      <c r="D59" s="4"/>
      <c r="E59" s="239"/>
      <c r="F59" s="534"/>
    </row>
    <row r="60" spans="1:6" ht="20.100000000000001" customHeight="1" thickBot="1" x14ac:dyDescent="0.5">
      <c r="A60" s="197" t="s">
        <v>309</v>
      </c>
      <c r="B60" s="139" t="s">
        <v>314</v>
      </c>
      <c r="C60" s="74" t="s">
        <v>104</v>
      </c>
      <c r="D60" s="15"/>
      <c r="E60" s="240"/>
      <c r="F60" s="535"/>
    </row>
    <row r="61" spans="1:6" ht="20.100000000000001" customHeight="1" x14ac:dyDescent="0.45">
      <c r="A61" s="22" t="s">
        <v>311</v>
      </c>
      <c r="B61" s="32" t="s">
        <v>56</v>
      </c>
      <c r="C61" s="35" t="s">
        <v>57</v>
      </c>
      <c r="D61" s="10" t="s">
        <v>324</v>
      </c>
      <c r="E61" s="241" t="s">
        <v>375</v>
      </c>
      <c r="F61" s="536" t="s">
        <v>333</v>
      </c>
    </row>
    <row r="62" spans="1:6" ht="20.100000000000001" customHeight="1" thickBot="1" x14ac:dyDescent="0.5">
      <c r="A62" s="18" t="s">
        <v>332</v>
      </c>
      <c r="B62" s="196" t="s">
        <v>331</v>
      </c>
      <c r="C62" s="157" t="s">
        <v>185</v>
      </c>
      <c r="D62" s="156"/>
      <c r="E62" s="242"/>
      <c r="F62" s="538"/>
    </row>
    <row r="63" spans="1:6" ht="20.100000000000001" customHeight="1" x14ac:dyDescent="0.45">
      <c r="A63" s="66"/>
      <c r="B63" s="207"/>
      <c r="C63" s="67"/>
      <c r="D63" s="83"/>
      <c r="E63" s="83"/>
      <c r="F63" s="209"/>
    </row>
    <row r="64" spans="1:6" ht="15" customHeight="1" x14ac:dyDescent="0.45">
      <c r="A64" s="210" t="s">
        <v>434</v>
      </c>
      <c r="B64" s="211" t="s">
        <v>365</v>
      </c>
      <c r="C64" s="212" t="s">
        <v>366</v>
      </c>
      <c r="D64" s="213" t="s">
        <v>435</v>
      </c>
      <c r="E64" s="67"/>
      <c r="F64" s="209"/>
    </row>
    <row r="65" spans="1:6" ht="15" customHeight="1" x14ac:dyDescent="0.45">
      <c r="A65" s="523" t="s">
        <v>437</v>
      </c>
      <c r="B65" s="523"/>
      <c r="C65" s="523"/>
      <c r="D65" s="523"/>
      <c r="E65" s="523"/>
      <c r="F65" s="209"/>
    </row>
    <row r="66" spans="1:6" ht="26.1" customHeight="1" thickBot="1" x14ac:dyDescent="0.5">
      <c r="A66" s="520" t="s">
        <v>78</v>
      </c>
      <c r="B66" s="520"/>
      <c r="C66" s="520"/>
      <c r="D66" s="520"/>
      <c r="E66" s="520"/>
      <c r="F66" s="68"/>
    </row>
    <row r="67" spans="1:6" ht="18" customHeight="1" x14ac:dyDescent="0.45">
      <c r="A67" s="524" t="s">
        <v>399</v>
      </c>
      <c r="B67" s="525"/>
      <c r="C67" s="525"/>
      <c r="D67" s="525"/>
      <c r="E67" s="526"/>
      <c r="F67" s="68"/>
    </row>
    <row r="68" spans="1:6" ht="25.25" customHeight="1" thickBot="1" x14ac:dyDescent="0.5">
      <c r="A68" s="218" t="s">
        <v>1</v>
      </c>
      <c r="B68" s="219" t="s">
        <v>2</v>
      </c>
      <c r="C68" s="219" t="s">
        <v>3</v>
      </c>
      <c r="D68" s="249" t="s">
        <v>306</v>
      </c>
      <c r="E68" s="250" t="s">
        <v>8</v>
      </c>
      <c r="F68" s="68"/>
    </row>
    <row r="69" spans="1:6" ht="20.100000000000001" customHeight="1" x14ac:dyDescent="0.45">
      <c r="A69" s="256" t="s">
        <v>305</v>
      </c>
      <c r="B69" s="257"/>
      <c r="C69" s="35" t="s">
        <v>52</v>
      </c>
      <c r="D69" s="258" t="s">
        <v>4</v>
      </c>
      <c r="E69" s="225"/>
      <c r="F69" s="68"/>
    </row>
    <row r="70" spans="1:6" ht="20.100000000000001" customHeight="1" x14ac:dyDescent="0.45">
      <c r="A70" s="17" t="s">
        <v>9</v>
      </c>
      <c r="B70" s="158" t="s">
        <v>10</v>
      </c>
      <c r="C70" s="48" t="s">
        <v>11</v>
      </c>
      <c r="D70" s="171" t="s">
        <v>12</v>
      </c>
      <c r="E70" s="226"/>
      <c r="F70" s="68"/>
    </row>
    <row r="71" spans="1:6" ht="20.100000000000001" customHeight="1" x14ac:dyDescent="0.45">
      <c r="A71" s="17" t="s">
        <v>401</v>
      </c>
      <c r="B71" s="158" t="s">
        <v>40</v>
      </c>
      <c r="C71" s="48" t="s">
        <v>11</v>
      </c>
      <c r="D71" s="171">
        <v>1</v>
      </c>
      <c r="E71" s="226"/>
      <c r="F71" s="68"/>
    </row>
    <row r="72" spans="1:6" ht="20.100000000000001" customHeight="1" x14ac:dyDescent="0.45">
      <c r="A72" s="17" t="s">
        <v>16</v>
      </c>
      <c r="B72" s="158" t="s">
        <v>17</v>
      </c>
      <c r="C72" s="48" t="s">
        <v>18</v>
      </c>
      <c r="D72" s="215" t="s">
        <v>19</v>
      </c>
      <c r="E72" s="226"/>
      <c r="F72" s="68"/>
    </row>
    <row r="73" spans="1:6" ht="20.100000000000001" customHeight="1" x14ac:dyDescent="0.45">
      <c r="A73" s="17" t="s">
        <v>21</v>
      </c>
      <c r="B73" s="158" t="s">
        <v>22</v>
      </c>
      <c r="C73" s="48" t="s">
        <v>18</v>
      </c>
      <c r="D73" s="155" t="s">
        <v>23</v>
      </c>
      <c r="E73" s="227"/>
      <c r="F73" s="68"/>
    </row>
    <row r="74" spans="1:6" ht="20.100000000000001" customHeight="1" x14ac:dyDescent="0.45">
      <c r="A74" s="17" t="s">
        <v>32</v>
      </c>
      <c r="B74" s="158" t="s">
        <v>33</v>
      </c>
      <c r="C74" s="48" t="s">
        <v>34</v>
      </c>
      <c r="D74" s="48" t="s">
        <v>35</v>
      </c>
      <c r="E74" s="227"/>
      <c r="F74" s="68"/>
    </row>
    <row r="75" spans="1:6" ht="20.100000000000001" customHeight="1" x14ac:dyDescent="0.45">
      <c r="A75" s="17" t="s">
        <v>404</v>
      </c>
      <c r="B75" s="158" t="s">
        <v>26</v>
      </c>
      <c r="C75" s="48" t="s">
        <v>27</v>
      </c>
      <c r="D75" s="48" t="s">
        <v>28</v>
      </c>
      <c r="E75" s="228" t="s">
        <v>402</v>
      </c>
      <c r="F75" s="68"/>
    </row>
    <row r="76" spans="1:6" ht="20.100000000000001" customHeight="1" thickBot="1" x14ac:dyDescent="0.5">
      <c r="A76" s="18" t="s">
        <v>79</v>
      </c>
      <c r="B76" s="182" t="s">
        <v>80</v>
      </c>
      <c r="C76" s="157" t="s">
        <v>11</v>
      </c>
      <c r="D76" s="251" t="s">
        <v>400</v>
      </c>
      <c r="E76" s="252" t="s">
        <v>403</v>
      </c>
      <c r="F76" s="68"/>
    </row>
    <row r="77" spans="1:6" ht="14.65" thickBot="1" x14ac:dyDescent="0.5"/>
    <row r="78" spans="1:6" ht="21" x14ac:dyDescent="0.45">
      <c r="A78" s="530" t="s">
        <v>78</v>
      </c>
      <c r="B78" s="531"/>
      <c r="C78" s="531"/>
      <c r="D78" s="531"/>
      <c r="E78" s="532"/>
      <c r="F78" s="70"/>
    </row>
    <row r="79" spans="1:6" ht="14.25" customHeight="1" x14ac:dyDescent="0.45">
      <c r="A79" s="554" t="s">
        <v>433</v>
      </c>
      <c r="B79" s="474" t="s">
        <v>2</v>
      </c>
      <c r="C79" s="474" t="s">
        <v>3</v>
      </c>
      <c r="D79" s="474" t="s">
        <v>114</v>
      </c>
      <c r="E79" s="556" t="s">
        <v>8</v>
      </c>
      <c r="F79" s="553"/>
    </row>
    <row r="80" spans="1:6" ht="14.65" thickBot="1" x14ac:dyDescent="0.5">
      <c r="A80" s="557"/>
      <c r="B80" s="558"/>
      <c r="C80" s="558"/>
      <c r="D80" s="558"/>
      <c r="E80" s="564"/>
      <c r="F80" s="553"/>
    </row>
    <row r="81" spans="1:6" ht="20.100000000000001" customHeight="1" x14ac:dyDescent="0.45">
      <c r="A81" s="22" t="s">
        <v>45</v>
      </c>
      <c r="B81" s="159" t="s">
        <v>46</v>
      </c>
      <c r="C81" s="35" t="s">
        <v>11</v>
      </c>
      <c r="D81" s="176" t="s">
        <v>154</v>
      </c>
      <c r="E81" s="264" t="s">
        <v>367</v>
      </c>
      <c r="F81" s="533" t="s">
        <v>303</v>
      </c>
    </row>
    <row r="82" spans="1:6" ht="20.100000000000001" customHeight="1" x14ac:dyDescent="0.45">
      <c r="A82" s="17" t="s">
        <v>312</v>
      </c>
      <c r="B82" s="158" t="s">
        <v>319</v>
      </c>
      <c r="C82" s="48" t="s">
        <v>11</v>
      </c>
      <c r="D82" s="263" t="s">
        <v>323</v>
      </c>
      <c r="E82" s="243" t="s">
        <v>431</v>
      </c>
      <c r="F82" s="534"/>
    </row>
    <row r="83" spans="1:6" ht="20.100000000000001" customHeight="1" x14ac:dyDescent="0.45">
      <c r="A83" s="17" t="s">
        <v>300</v>
      </c>
      <c r="B83" s="179" t="s">
        <v>48</v>
      </c>
      <c r="C83" s="48" t="s">
        <v>11</v>
      </c>
      <c r="D83" s="259" t="s">
        <v>301</v>
      </c>
      <c r="E83" s="231"/>
      <c r="F83" s="534"/>
    </row>
    <row r="84" spans="1:6" ht="20.100000000000001" customHeight="1" thickBot="1" x14ac:dyDescent="0.5">
      <c r="A84" s="18" t="s">
        <v>299</v>
      </c>
      <c r="B84" s="180" t="s">
        <v>51</v>
      </c>
      <c r="C84" s="157" t="s">
        <v>11</v>
      </c>
      <c r="D84" s="173" t="s">
        <v>94</v>
      </c>
      <c r="E84" s="265" t="s">
        <v>392</v>
      </c>
      <c r="F84" s="535"/>
    </row>
    <row r="85" spans="1:6" ht="20.100000000000001" customHeight="1" x14ac:dyDescent="0.45">
      <c r="A85" s="65" t="s">
        <v>59</v>
      </c>
      <c r="B85" s="191" t="s">
        <v>60</v>
      </c>
      <c r="C85" s="154" t="s">
        <v>11</v>
      </c>
      <c r="D85" s="261" t="s">
        <v>61</v>
      </c>
      <c r="E85" s="234" t="s">
        <v>393</v>
      </c>
      <c r="F85" s="533" t="s">
        <v>304</v>
      </c>
    </row>
    <row r="86" spans="1:6" ht="20.100000000000001" customHeight="1" x14ac:dyDescent="0.45">
      <c r="A86" s="17" t="s">
        <v>63</v>
      </c>
      <c r="B86" s="158" t="s">
        <v>64</v>
      </c>
      <c r="C86" s="48" t="s">
        <v>11</v>
      </c>
      <c r="D86" s="171" t="s">
        <v>61</v>
      </c>
      <c r="E86" s="231" t="s">
        <v>394</v>
      </c>
      <c r="F86" s="534"/>
    </row>
    <row r="87" spans="1:6" ht="20.100000000000001" customHeight="1" x14ac:dyDescent="0.45">
      <c r="A87" s="17" t="s">
        <v>98</v>
      </c>
      <c r="B87" s="158" t="s">
        <v>66</v>
      </c>
      <c r="C87" s="48" t="s">
        <v>11</v>
      </c>
      <c r="D87" s="185" t="s">
        <v>67</v>
      </c>
      <c r="E87" s="226"/>
      <c r="F87" s="534"/>
    </row>
    <row r="88" spans="1:6" ht="20.100000000000001" customHeight="1" x14ac:dyDescent="0.45">
      <c r="A88" s="17" t="s">
        <v>99</v>
      </c>
      <c r="B88" s="158" t="s">
        <v>69</v>
      </c>
      <c r="C88" s="48" t="s">
        <v>11</v>
      </c>
      <c r="D88" s="171" t="s">
        <v>70</v>
      </c>
      <c r="E88" s="244"/>
      <c r="F88" s="534"/>
    </row>
    <row r="89" spans="1:6" ht="20.100000000000001" customHeight="1" x14ac:dyDescent="0.45">
      <c r="A89" s="17" t="s">
        <v>318</v>
      </c>
      <c r="B89" s="53" t="s">
        <v>313</v>
      </c>
      <c r="C89" s="4" t="s">
        <v>104</v>
      </c>
      <c r="D89" s="150"/>
      <c r="E89" s="228" t="s">
        <v>388</v>
      </c>
      <c r="F89" s="534"/>
    </row>
    <row r="90" spans="1:6" ht="20.100000000000001" customHeight="1" x14ac:dyDescent="0.45">
      <c r="A90" s="24" t="s">
        <v>308</v>
      </c>
      <c r="B90" s="53" t="s">
        <v>315</v>
      </c>
      <c r="C90" s="4" t="s">
        <v>104</v>
      </c>
      <c r="D90" s="150"/>
      <c r="E90" s="228" t="s">
        <v>388</v>
      </c>
      <c r="F90" s="534"/>
    </row>
    <row r="91" spans="1:6" ht="20.100000000000001" customHeight="1" thickBot="1" x14ac:dyDescent="0.5">
      <c r="A91" s="197" t="s">
        <v>309</v>
      </c>
      <c r="B91" s="139" t="s">
        <v>314</v>
      </c>
      <c r="C91" s="74" t="s">
        <v>104</v>
      </c>
      <c r="D91" s="21"/>
      <c r="E91" s="245" t="s">
        <v>388</v>
      </c>
      <c r="F91" s="535"/>
    </row>
    <row r="92" spans="1:6" ht="20.100000000000001" customHeight="1" x14ac:dyDescent="0.45">
      <c r="A92" s="22" t="s">
        <v>81</v>
      </c>
      <c r="B92" s="159" t="s">
        <v>82</v>
      </c>
      <c r="C92" s="35" t="s">
        <v>52</v>
      </c>
      <c r="D92" s="174" t="s">
        <v>83</v>
      </c>
      <c r="E92" s="238" t="s">
        <v>371</v>
      </c>
      <c r="F92" s="536" t="s">
        <v>333</v>
      </c>
    </row>
    <row r="93" spans="1:6" ht="20.100000000000001" customHeight="1" x14ac:dyDescent="0.45">
      <c r="A93" s="17" t="s">
        <v>335</v>
      </c>
      <c r="B93" s="158" t="s">
        <v>334</v>
      </c>
      <c r="C93" s="48" t="s">
        <v>52</v>
      </c>
      <c r="D93" s="47" t="s">
        <v>336</v>
      </c>
      <c r="E93" s="228" t="s">
        <v>389</v>
      </c>
      <c r="F93" s="537"/>
    </row>
    <row r="94" spans="1:6" ht="20.100000000000001" customHeight="1" x14ac:dyDescent="0.45">
      <c r="A94" s="17" t="s">
        <v>85</v>
      </c>
      <c r="B94" s="158" t="s">
        <v>86</v>
      </c>
      <c r="C94" s="48" t="s">
        <v>52</v>
      </c>
      <c r="D94" s="175" t="s">
        <v>87</v>
      </c>
      <c r="E94" s="228"/>
      <c r="F94" s="537"/>
    </row>
    <row r="95" spans="1:6" ht="20.100000000000001" customHeight="1" x14ac:dyDescent="0.45">
      <c r="A95" s="17" t="s">
        <v>88</v>
      </c>
      <c r="B95" s="158" t="s">
        <v>89</v>
      </c>
      <c r="C95" s="31" t="s">
        <v>52</v>
      </c>
      <c r="D95" s="178" t="s">
        <v>87</v>
      </c>
      <c r="E95" s="228"/>
      <c r="F95" s="537"/>
    </row>
    <row r="96" spans="1:6" ht="20.100000000000001" customHeight="1" x14ac:dyDescent="0.45">
      <c r="A96" s="17" t="s">
        <v>90</v>
      </c>
      <c r="B96" s="179" t="s">
        <v>91</v>
      </c>
      <c r="C96" s="31"/>
      <c r="D96" s="177" t="s">
        <v>322</v>
      </c>
      <c r="E96" s="228" t="s">
        <v>436</v>
      </c>
      <c r="F96" s="537"/>
    </row>
    <row r="97" spans="1:6" ht="20.100000000000001" customHeight="1" x14ac:dyDescent="0.45">
      <c r="A97" s="17" t="s">
        <v>92</v>
      </c>
      <c r="B97" s="179" t="s">
        <v>93</v>
      </c>
      <c r="C97" s="48" t="s">
        <v>11</v>
      </c>
      <c r="D97" s="184" t="s">
        <v>67</v>
      </c>
      <c r="E97" s="228"/>
      <c r="F97" s="537"/>
    </row>
    <row r="98" spans="1:6" ht="20.100000000000001" customHeight="1" x14ac:dyDescent="0.45">
      <c r="A98" s="17" t="s">
        <v>95</v>
      </c>
      <c r="B98" s="158" t="s">
        <v>96</v>
      </c>
      <c r="C98" s="48" t="s">
        <v>11</v>
      </c>
      <c r="D98" s="260" t="s">
        <v>97</v>
      </c>
      <c r="E98" s="235" t="s">
        <v>408</v>
      </c>
      <c r="F98" s="537"/>
    </row>
    <row r="99" spans="1:6" ht="20.100000000000001" customHeight="1" thickBot="1" x14ac:dyDescent="0.5">
      <c r="A99" s="18" t="s">
        <v>337</v>
      </c>
      <c r="B99" s="182" t="s">
        <v>268</v>
      </c>
      <c r="C99" s="157" t="s">
        <v>11</v>
      </c>
      <c r="D99" s="60" t="s">
        <v>269</v>
      </c>
      <c r="E99" s="229" t="s">
        <v>372</v>
      </c>
      <c r="F99" s="538"/>
    </row>
    <row r="100" spans="1:6" ht="20.100000000000001" customHeight="1" x14ac:dyDescent="0.45">
      <c r="A100" s="66"/>
      <c r="B100" s="214"/>
      <c r="C100" s="67"/>
      <c r="D100" s="208"/>
      <c r="E100" s="208"/>
      <c r="F100" s="209"/>
    </row>
    <row r="101" spans="1:6" ht="15" customHeight="1" x14ac:dyDescent="0.45">
      <c r="A101" s="210" t="s">
        <v>434</v>
      </c>
      <c r="B101" s="211" t="s">
        <v>365</v>
      </c>
      <c r="C101" s="212" t="s">
        <v>366</v>
      </c>
      <c r="D101" s="213" t="s">
        <v>435</v>
      </c>
      <c r="E101" s="67"/>
      <c r="F101" s="209"/>
    </row>
    <row r="102" spans="1:6" ht="15" customHeight="1" x14ac:dyDescent="0.45">
      <c r="A102" s="523" t="s">
        <v>437</v>
      </c>
      <c r="B102" s="523"/>
      <c r="C102" s="523"/>
      <c r="D102" s="523"/>
      <c r="E102" s="523"/>
      <c r="F102" s="209"/>
    </row>
    <row r="103" spans="1:6" ht="26.1" customHeight="1" thickBot="1" x14ac:dyDescent="0.5">
      <c r="A103" s="522" t="s">
        <v>101</v>
      </c>
      <c r="B103" s="522"/>
      <c r="C103" s="522"/>
      <c r="D103" s="522"/>
      <c r="E103" s="522"/>
      <c r="F103" s="68"/>
    </row>
    <row r="104" spans="1:6" ht="18" customHeight="1" x14ac:dyDescent="0.45">
      <c r="A104" s="524" t="s">
        <v>399</v>
      </c>
      <c r="B104" s="525"/>
      <c r="C104" s="525"/>
      <c r="D104" s="525"/>
      <c r="E104" s="526"/>
      <c r="F104" s="68"/>
    </row>
    <row r="105" spans="1:6" ht="25.25" customHeight="1" thickBot="1" x14ac:dyDescent="0.5">
      <c r="A105" s="218" t="s">
        <v>1</v>
      </c>
      <c r="B105" s="219" t="s">
        <v>2</v>
      </c>
      <c r="C105" s="219" t="s">
        <v>3</v>
      </c>
      <c r="D105" s="249" t="s">
        <v>306</v>
      </c>
      <c r="E105" s="250" t="s">
        <v>8</v>
      </c>
      <c r="F105" s="68"/>
    </row>
    <row r="106" spans="1:6" ht="20.100000000000001" customHeight="1" x14ac:dyDescent="0.45">
      <c r="A106" s="256" t="s">
        <v>305</v>
      </c>
      <c r="B106" s="257"/>
      <c r="C106" s="35" t="s">
        <v>52</v>
      </c>
      <c r="D106" s="258" t="s">
        <v>4</v>
      </c>
      <c r="E106" s="225"/>
      <c r="F106" s="68"/>
    </row>
    <row r="107" spans="1:6" ht="20.100000000000001" customHeight="1" x14ac:dyDescent="0.45">
      <c r="A107" s="17" t="s">
        <v>9</v>
      </c>
      <c r="B107" s="158" t="s">
        <v>10</v>
      </c>
      <c r="C107" s="48" t="s">
        <v>11</v>
      </c>
      <c r="D107" s="171" t="s">
        <v>12</v>
      </c>
      <c r="E107" s="226"/>
      <c r="F107" s="68"/>
    </row>
    <row r="108" spans="1:6" ht="20.100000000000001" customHeight="1" x14ac:dyDescent="0.45">
      <c r="A108" s="17" t="s">
        <v>401</v>
      </c>
      <c r="B108" s="158" t="s">
        <v>40</v>
      </c>
      <c r="C108" s="48" t="s">
        <v>11</v>
      </c>
      <c r="D108" s="171">
        <v>1</v>
      </c>
      <c r="E108" s="226"/>
      <c r="F108" s="68"/>
    </row>
    <row r="109" spans="1:6" ht="20.100000000000001" customHeight="1" x14ac:dyDescent="0.45">
      <c r="A109" s="17" t="s">
        <v>16</v>
      </c>
      <c r="B109" s="158" t="s">
        <v>17</v>
      </c>
      <c r="C109" s="48" t="s">
        <v>18</v>
      </c>
      <c r="D109" s="215" t="s">
        <v>19</v>
      </c>
      <c r="E109" s="226"/>
      <c r="F109" s="68"/>
    </row>
    <row r="110" spans="1:6" ht="20.100000000000001" customHeight="1" x14ac:dyDescent="0.45">
      <c r="A110" s="17" t="s">
        <v>21</v>
      </c>
      <c r="B110" s="158" t="s">
        <v>22</v>
      </c>
      <c r="C110" s="48" t="s">
        <v>18</v>
      </c>
      <c r="D110" s="155" t="s">
        <v>23</v>
      </c>
      <c r="E110" s="227"/>
      <c r="F110" s="68"/>
    </row>
    <row r="111" spans="1:6" ht="20.100000000000001" customHeight="1" x14ac:dyDescent="0.45">
      <c r="A111" s="17" t="s">
        <v>32</v>
      </c>
      <c r="B111" s="158" t="s">
        <v>33</v>
      </c>
      <c r="C111" s="48" t="s">
        <v>34</v>
      </c>
      <c r="D111" s="48" t="s">
        <v>35</v>
      </c>
      <c r="E111" s="227"/>
      <c r="F111" s="68"/>
    </row>
    <row r="112" spans="1:6" ht="20.100000000000001" customHeight="1" x14ac:dyDescent="0.45">
      <c r="A112" s="17" t="s">
        <v>404</v>
      </c>
      <c r="B112" s="158" t="s">
        <v>26</v>
      </c>
      <c r="C112" s="48" t="s">
        <v>27</v>
      </c>
      <c r="D112" s="48" t="s">
        <v>28</v>
      </c>
      <c r="E112" s="228" t="s">
        <v>402</v>
      </c>
      <c r="F112" s="68"/>
    </row>
    <row r="113" spans="1:6" ht="20.100000000000001" customHeight="1" thickBot="1" x14ac:dyDescent="0.5">
      <c r="A113" s="18" t="s">
        <v>79</v>
      </c>
      <c r="B113" s="182" t="s">
        <v>80</v>
      </c>
      <c r="C113" s="157" t="s">
        <v>11</v>
      </c>
      <c r="D113" s="251" t="s">
        <v>400</v>
      </c>
      <c r="E113" s="252" t="s">
        <v>403</v>
      </c>
      <c r="F113" s="68"/>
    </row>
    <row r="114" spans="1:6" ht="14.65" thickBot="1" x14ac:dyDescent="0.5"/>
    <row r="115" spans="1:6" ht="21" x14ac:dyDescent="0.45">
      <c r="A115" s="530" t="s">
        <v>101</v>
      </c>
      <c r="B115" s="531"/>
      <c r="C115" s="531"/>
      <c r="D115" s="531"/>
      <c r="E115" s="532"/>
      <c r="F115" s="70"/>
    </row>
    <row r="116" spans="1:6" ht="14.25" customHeight="1" x14ac:dyDescent="0.45">
      <c r="A116" s="554" t="s">
        <v>433</v>
      </c>
      <c r="B116" s="474" t="s">
        <v>2</v>
      </c>
      <c r="C116" s="474" t="s">
        <v>3</v>
      </c>
      <c r="D116" s="474" t="s">
        <v>114</v>
      </c>
      <c r="E116" s="539" t="s">
        <v>8</v>
      </c>
      <c r="F116" s="553"/>
    </row>
    <row r="117" spans="1:6" ht="14.65" thickBot="1" x14ac:dyDescent="0.5">
      <c r="A117" s="555"/>
      <c r="B117" s="519"/>
      <c r="C117" s="519"/>
      <c r="D117" s="519"/>
      <c r="E117" s="540"/>
      <c r="F117" s="553"/>
    </row>
    <row r="118" spans="1:6" ht="20.100000000000001" customHeight="1" x14ac:dyDescent="0.45">
      <c r="A118" s="65" t="s">
        <v>45</v>
      </c>
      <c r="B118" s="153" t="s">
        <v>46</v>
      </c>
      <c r="C118" s="154" t="s">
        <v>11</v>
      </c>
      <c r="D118" s="166" t="s">
        <v>159</v>
      </c>
      <c r="E118" s="247" t="s">
        <v>373</v>
      </c>
      <c r="F118" s="533" t="s">
        <v>303</v>
      </c>
    </row>
    <row r="119" spans="1:6" ht="20.100000000000001" customHeight="1" x14ac:dyDescent="0.45">
      <c r="A119" s="17" t="s">
        <v>312</v>
      </c>
      <c r="B119" s="158" t="s">
        <v>319</v>
      </c>
      <c r="C119" s="48" t="s">
        <v>11</v>
      </c>
      <c r="D119" s="158" t="s">
        <v>430</v>
      </c>
      <c r="E119" s="243" t="s">
        <v>432</v>
      </c>
      <c r="F119" s="534"/>
    </row>
    <row r="120" spans="1:6" ht="20.100000000000001" customHeight="1" x14ac:dyDescent="0.45">
      <c r="A120" s="17" t="s">
        <v>300</v>
      </c>
      <c r="B120" s="179" t="s">
        <v>48</v>
      </c>
      <c r="C120" s="48" t="s">
        <v>11</v>
      </c>
      <c r="D120" s="163">
        <v>10</v>
      </c>
      <c r="E120" s="243" t="s">
        <v>428</v>
      </c>
      <c r="F120" s="534"/>
    </row>
    <row r="121" spans="1:6" ht="20.100000000000001" customHeight="1" thickBot="1" x14ac:dyDescent="0.5">
      <c r="A121" s="167" t="s">
        <v>299</v>
      </c>
      <c r="B121" s="270" t="s">
        <v>51</v>
      </c>
      <c r="C121" s="271" t="s">
        <v>11</v>
      </c>
      <c r="D121" s="272" t="s">
        <v>429</v>
      </c>
      <c r="E121" s="273"/>
      <c r="F121" s="535"/>
    </row>
    <row r="122" spans="1:6" ht="20.100000000000001" customHeight="1" x14ac:dyDescent="0.45">
      <c r="A122" s="22" t="s">
        <v>59</v>
      </c>
      <c r="B122" s="181" t="s">
        <v>60</v>
      </c>
      <c r="C122" s="35" t="s">
        <v>11</v>
      </c>
      <c r="D122" s="276" t="s">
        <v>61</v>
      </c>
      <c r="E122" s="238" t="s">
        <v>393</v>
      </c>
      <c r="F122" s="533" t="s">
        <v>302</v>
      </c>
    </row>
    <row r="123" spans="1:6" ht="20.100000000000001" customHeight="1" x14ac:dyDescent="0.45">
      <c r="A123" s="17" t="s">
        <v>63</v>
      </c>
      <c r="B123" s="158" t="s">
        <v>64</v>
      </c>
      <c r="C123" s="48" t="s">
        <v>11</v>
      </c>
      <c r="D123" s="85" t="s">
        <v>61</v>
      </c>
      <c r="E123" s="228" t="s">
        <v>393</v>
      </c>
      <c r="F123" s="534"/>
    </row>
    <row r="124" spans="1:6" ht="20.100000000000001" customHeight="1" x14ac:dyDescent="0.45">
      <c r="A124" s="17" t="s">
        <v>75</v>
      </c>
      <c r="B124" s="158" t="s">
        <v>66</v>
      </c>
      <c r="C124" s="48" t="s">
        <v>11</v>
      </c>
      <c r="D124" s="85" t="s">
        <v>70</v>
      </c>
      <c r="E124" s="226"/>
      <c r="F124" s="534"/>
    </row>
    <row r="125" spans="1:6" ht="20.100000000000001" customHeight="1" x14ac:dyDescent="0.45">
      <c r="A125" s="17" t="s">
        <v>76</v>
      </c>
      <c r="B125" s="158" t="s">
        <v>69</v>
      </c>
      <c r="C125" s="48" t="s">
        <v>11</v>
      </c>
      <c r="D125" s="85" t="s">
        <v>61</v>
      </c>
      <c r="E125" s="226"/>
      <c r="F125" s="534"/>
    </row>
    <row r="126" spans="1:6" ht="20.100000000000001" customHeight="1" x14ac:dyDescent="0.45">
      <c r="A126" s="17" t="s">
        <v>317</v>
      </c>
      <c r="B126" s="53" t="s">
        <v>313</v>
      </c>
      <c r="C126" s="4" t="s">
        <v>104</v>
      </c>
      <c r="D126" s="269"/>
      <c r="E126" s="248"/>
      <c r="F126" s="534"/>
    </row>
    <row r="127" spans="1:6" ht="20.100000000000001" customHeight="1" x14ac:dyDescent="0.45">
      <c r="A127" s="17" t="s">
        <v>308</v>
      </c>
      <c r="B127" s="53" t="s">
        <v>315</v>
      </c>
      <c r="C127" s="4" t="s">
        <v>104</v>
      </c>
      <c r="D127" s="268"/>
      <c r="E127" s="232"/>
      <c r="F127" s="534"/>
    </row>
    <row r="128" spans="1:6" ht="20.100000000000001" customHeight="1" thickBot="1" x14ac:dyDescent="0.5">
      <c r="A128" s="18" t="s">
        <v>309</v>
      </c>
      <c r="B128" s="56" t="s">
        <v>314</v>
      </c>
      <c r="C128" s="57" t="s">
        <v>104</v>
      </c>
      <c r="D128" s="267"/>
      <c r="E128" s="277"/>
      <c r="F128" s="535"/>
    </row>
    <row r="129" spans="1:6" ht="20.100000000000001" customHeight="1" x14ac:dyDescent="0.45">
      <c r="A129" s="65" t="s">
        <v>310</v>
      </c>
      <c r="B129" s="153" t="s">
        <v>82</v>
      </c>
      <c r="C129" s="154" t="s">
        <v>52</v>
      </c>
      <c r="D129" s="274"/>
      <c r="E129" s="275" t="s">
        <v>374</v>
      </c>
      <c r="F129" s="536" t="s">
        <v>333</v>
      </c>
    </row>
    <row r="130" spans="1:6" ht="20.100000000000001" customHeight="1" x14ac:dyDescent="0.45">
      <c r="A130" s="17" t="s">
        <v>105</v>
      </c>
      <c r="B130" s="158" t="s">
        <v>106</v>
      </c>
      <c r="C130" s="48" t="s">
        <v>57</v>
      </c>
      <c r="D130" s="165" t="s">
        <v>160</v>
      </c>
      <c r="E130" s="228" t="s">
        <v>384</v>
      </c>
      <c r="F130" s="537"/>
    </row>
    <row r="131" spans="1:6" ht="20.100000000000001" customHeight="1" x14ac:dyDescent="0.45">
      <c r="A131" s="17" t="s">
        <v>107</v>
      </c>
      <c r="B131" s="158" t="s">
        <v>108</v>
      </c>
      <c r="C131" s="48" t="s">
        <v>57</v>
      </c>
      <c r="D131" s="164" t="s">
        <v>109</v>
      </c>
      <c r="E131" s="228" t="s">
        <v>338</v>
      </c>
      <c r="F131" s="537"/>
    </row>
    <row r="132" spans="1:6" ht="20.100000000000001" customHeight="1" thickBot="1" x14ac:dyDescent="0.5">
      <c r="A132" s="18" t="s">
        <v>332</v>
      </c>
      <c r="B132" s="196" t="s">
        <v>331</v>
      </c>
      <c r="C132" s="157" t="s">
        <v>185</v>
      </c>
      <c r="D132" s="29"/>
      <c r="E132" s="229"/>
      <c r="F132" s="538"/>
    </row>
    <row r="133" spans="1:6" ht="20.100000000000001" customHeight="1" x14ac:dyDescent="0.45">
      <c r="A133" s="66"/>
      <c r="B133" s="207"/>
      <c r="C133" s="67"/>
      <c r="D133" s="129"/>
      <c r="E133" s="208"/>
      <c r="F133" s="209"/>
    </row>
    <row r="134" spans="1:6" ht="15" customHeight="1" x14ac:dyDescent="0.45">
      <c r="A134" s="210" t="s">
        <v>434</v>
      </c>
      <c r="B134" s="211" t="s">
        <v>365</v>
      </c>
      <c r="C134" s="212" t="s">
        <v>366</v>
      </c>
      <c r="D134" s="213" t="s">
        <v>435</v>
      </c>
      <c r="E134" s="67"/>
      <c r="F134" s="209"/>
    </row>
    <row r="135" spans="1:6" ht="15" customHeight="1" x14ac:dyDescent="0.45">
      <c r="A135" s="523" t="s">
        <v>437</v>
      </c>
      <c r="B135" s="523"/>
      <c r="C135" s="523"/>
      <c r="D135" s="523"/>
      <c r="E135" s="523"/>
      <c r="F135" s="209"/>
    </row>
    <row r="136" spans="1:6" ht="26.1" customHeight="1" thickBot="1" x14ac:dyDescent="0.5">
      <c r="A136" s="520" t="s">
        <v>100</v>
      </c>
      <c r="B136" s="520"/>
      <c r="C136" s="520"/>
      <c r="D136" s="520"/>
      <c r="E136" s="520"/>
      <c r="F136" s="68"/>
    </row>
    <row r="137" spans="1:6" ht="15.75" x14ac:dyDescent="0.5">
      <c r="A137" s="541" t="s">
        <v>194</v>
      </c>
      <c r="B137" s="542"/>
      <c r="C137" s="542"/>
      <c r="D137" s="542"/>
      <c r="E137" s="543"/>
      <c r="F137" s="200"/>
    </row>
    <row r="138" spans="1:6" ht="21" x14ac:dyDescent="0.45">
      <c r="A138" s="544" t="s">
        <v>100</v>
      </c>
      <c r="B138" s="545"/>
      <c r="C138" s="545"/>
      <c r="D138" s="545"/>
      <c r="E138" s="546"/>
      <c r="F138" s="152"/>
    </row>
    <row r="139" spans="1:6" x14ac:dyDescent="0.45">
      <c r="A139" s="547" t="s">
        <v>409</v>
      </c>
      <c r="B139" s="548"/>
      <c r="C139" s="548"/>
      <c r="D139" s="548"/>
      <c r="E139" s="549"/>
      <c r="F139" s="190"/>
    </row>
    <row r="140" spans="1:6" ht="14.25" customHeight="1" x14ac:dyDescent="0.45">
      <c r="A140" s="550" t="s">
        <v>410</v>
      </c>
      <c r="B140" s="551"/>
      <c r="C140" s="551"/>
      <c r="D140" s="551"/>
      <c r="E140" s="552"/>
      <c r="F140" s="201"/>
    </row>
    <row r="141" spans="1:6" x14ac:dyDescent="0.45">
      <c r="A141" s="550"/>
      <c r="B141" s="551"/>
      <c r="C141" s="551"/>
      <c r="D141" s="551"/>
      <c r="E141" s="552"/>
      <c r="F141" s="201"/>
    </row>
    <row r="142" spans="1:6" x14ac:dyDescent="0.45">
      <c r="A142" s="550"/>
      <c r="B142" s="551"/>
      <c r="C142" s="551"/>
      <c r="D142" s="551"/>
      <c r="E142" s="552"/>
      <c r="F142" s="201"/>
    </row>
    <row r="143" spans="1:6" x14ac:dyDescent="0.45">
      <c r="A143" s="550"/>
      <c r="B143" s="551"/>
      <c r="C143" s="551"/>
      <c r="D143" s="551"/>
      <c r="E143" s="552"/>
      <c r="F143" s="201"/>
    </row>
    <row r="144" spans="1:6" x14ac:dyDescent="0.45">
      <c r="A144" s="554" t="s">
        <v>433</v>
      </c>
      <c r="B144" s="474" t="s">
        <v>2</v>
      </c>
      <c r="C144" s="474" t="s">
        <v>3</v>
      </c>
      <c r="D144" s="474" t="s">
        <v>114</v>
      </c>
      <c r="E144" s="539" t="s">
        <v>8</v>
      </c>
      <c r="F144" s="553"/>
    </row>
    <row r="145" spans="1:6" ht="14.65" thickBot="1" x14ac:dyDescent="0.5">
      <c r="A145" s="555"/>
      <c r="B145" s="519"/>
      <c r="C145" s="519"/>
      <c r="D145" s="519"/>
      <c r="E145" s="540"/>
      <c r="F145" s="553"/>
    </row>
    <row r="146" spans="1:6" ht="20.100000000000001" customHeight="1" x14ac:dyDescent="0.45">
      <c r="A146" s="203" t="s">
        <v>59</v>
      </c>
      <c r="B146" s="204" t="s">
        <v>60</v>
      </c>
      <c r="C146" s="205" t="s">
        <v>11</v>
      </c>
      <c r="D146" s="261" t="s">
        <v>61</v>
      </c>
      <c r="E146" s="206"/>
      <c r="F146" s="536" t="s">
        <v>302</v>
      </c>
    </row>
    <row r="147" spans="1:6" ht="20.100000000000001" customHeight="1" x14ac:dyDescent="0.45">
      <c r="A147" s="1" t="s">
        <v>63</v>
      </c>
      <c r="B147" s="2" t="s">
        <v>64</v>
      </c>
      <c r="C147" s="189" t="s">
        <v>11</v>
      </c>
      <c r="D147" s="171" t="s">
        <v>61</v>
      </c>
      <c r="E147" s="39"/>
      <c r="F147" s="537"/>
    </row>
    <row r="148" spans="1:6" ht="20.100000000000001" customHeight="1" x14ac:dyDescent="0.45">
      <c r="A148" s="1" t="s">
        <v>98</v>
      </c>
      <c r="B148" s="2" t="s">
        <v>66</v>
      </c>
      <c r="C148" s="189" t="s">
        <v>11</v>
      </c>
      <c r="D148" s="85" t="s">
        <v>70</v>
      </c>
      <c r="E148" s="43" t="s">
        <v>411</v>
      </c>
      <c r="F148" s="537"/>
    </row>
    <row r="149" spans="1:6" ht="20.100000000000001" customHeight="1" x14ac:dyDescent="0.45">
      <c r="A149" s="20" t="s">
        <v>99</v>
      </c>
      <c r="B149" s="14" t="s">
        <v>69</v>
      </c>
      <c r="C149" s="12" t="s">
        <v>11</v>
      </c>
      <c r="D149" s="262" t="s">
        <v>61</v>
      </c>
      <c r="E149" s="198"/>
      <c r="F149" s="537"/>
    </row>
    <row r="150" spans="1:6" ht="20.100000000000001" customHeight="1" x14ac:dyDescent="0.45">
      <c r="A150" s="24" t="s">
        <v>119</v>
      </c>
      <c r="B150" s="53" t="s">
        <v>313</v>
      </c>
      <c r="C150" s="4" t="s">
        <v>104</v>
      </c>
      <c r="D150" s="266" t="s">
        <v>421</v>
      </c>
      <c r="E150" s="527" t="s">
        <v>412</v>
      </c>
      <c r="F150" s="537"/>
    </row>
    <row r="151" spans="1:6" ht="20.100000000000001" customHeight="1" x14ac:dyDescent="0.45">
      <c r="A151" s="24" t="s">
        <v>120</v>
      </c>
      <c r="B151" s="53" t="s">
        <v>315</v>
      </c>
      <c r="C151" s="4" t="s">
        <v>104</v>
      </c>
      <c r="D151" s="266" t="s">
        <v>421</v>
      </c>
      <c r="E151" s="528"/>
      <c r="F151" s="537"/>
    </row>
    <row r="152" spans="1:6" ht="20.100000000000001" customHeight="1" thickBot="1" x14ac:dyDescent="0.5">
      <c r="A152" s="25" t="s">
        <v>121</v>
      </c>
      <c r="B152" s="56" t="s">
        <v>314</v>
      </c>
      <c r="C152" s="57" t="s">
        <v>104</v>
      </c>
      <c r="D152" s="266" t="s">
        <v>421</v>
      </c>
      <c r="E152" s="529"/>
      <c r="F152" s="538"/>
    </row>
    <row r="153" spans="1:6" ht="20.100000000000001" customHeight="1" x14ac:dyDescent="0.45">
      <c r="A153" s="73" t="s">
        <v>118</v>
      </c>
      <c r="B153" s="188"/>
      <c r="C153" s="46" t="s">
        <v>52</v>
      </c>
      <c r="D153" s="224" t="s">
        <v>423</v>
      </c>
      <c r="E153" s="38" t="s">
        <v>413</v>
      </c>
      <c r="F153" s="202"/>
    </row>
    <row r="154" spans="1:6" ht="20.100000000000001" customHeight="1" x14ac:dyDescent="0.45">
      <c r="A154" s="24" t="s">
        <v>117</v>
      </c>
      <c r="B154" s="187"/>
      <c r="C154" s="4" t="s">
        <v>185</v>
      </c>
      <c r="D154" s="220" t="s">
        <v>422</v>
      </c>
      <c r="E154" s="40" t="s">
        <v>414</v>
      </c>
      <c r="F154" s="202"/>
    </row>
    <row r="155" spans="1:6" ht="20.100000000000001" customHeight="1" x14ac:dyDescent="0.45">
      <c r="A155" s="24" t="s">
        <v>79</v>
      </c>
      <c r="B155" s="53" t="s">
        <v>80</v>
      </c>
      <c r="C155" s="51" t="s">
        <v>11</v>
      </c>
      <c r="D155" s="220" t="s">
        <v>426</v>
      </c>
      <c r="E155" s="40" t="s">
        <v>425</v>
      </c>
      <c r="F155" s="202"/>
    </row>
    <row r="156" spans="1:6" ht="20.100000000000001" customHeight="1" x14ac:dyDescent="0.45">
      <c r="A156" s="24" t="s">
        <v>84</v>
      </c>
      <c r="B156" s="53" t="s">
        <v>48</v>
      </c>
      <c r="C156" s="51" t="s">
        <v>11</v>
      </c>
      <c r="D156" s="220" t="s">
        <v>67</v>
      </c>
      <c r="E156" s="40" t="s">
        <v>415</v>
      </c>
      <c r="F156" s="202"/>
    </row>
    <row r="157" spans="1:6" ht="20.100000000000001" customHeight="1" x14ac:dyDescent="0.45">
      <c r="A157" s="24" t="s">
        <v>122</v>
      </c>
      <c r="B157" s="55" t="s">
        <v>188</v>
      </c>
      <c r="C157" s="4" t="s">
        <v>189</v>
      </c>
      <c r="D157" s="220">
        <v>5</v>
      </c>
      <c r="E157" s="40" t="s">
        <v>416</v>
      </c>
      <c r="F157" s="202"/>
    </row>
    <row r="158" spans="1:6" ht="20.100000000000001" customHeight="1" x14ac:dyDescent="0.45">
      <c r="A158" s="24" t="s">
        <v>123</v>
      </c>
      <c r="B158" s="11"/>
      <c r="C158" s="51" t="s">
        <v>183</v>
      </c>
      <c r="D158" s="220"/>
      <c r="E158" s="41" t="s">
        <v>417</v>
      </c>
      <c r="F158" s="202"/>
    </row>
    <row r="159" spans="1:6" ht="20.100000000000001" customHeight="1" x14ac:dyDescent="0.45">
      <c r="A159" s="24" t="s">
        <v>124</v>
      </c>
      <c r="B159" s="11" t="s">
        <v>48</v>
      </c>
      <c r="C159" s="4" t="s">
        <v>11</v>
      </c>
      <c r="D159" s="220"/>
      <c r="E159" s="41" t="s">
        <v>427</v>
      </c>
      <c r="F159" s="202"/>
    </row>
    <row r="160" spans="1:6" ht="20.100000000000001" customHeight="1" x14ac:dyDescent="0.45">
      <c r="A160" s="24" t="s">
        <v>339</v>
      </c>
      <c r="B160" s="11" t="s">
        <v>346</v>
      </c>
      <c r="C160" s="4" t="s">
        <v>11</v>
      </c>
      <c r="D160" s="220"/>
      <c r="E160" s="41" t="s">
        <v>420</v>
      </c>
      <c r="F160" s="202"/>
    </row>
    <row r="161" spans="1:6" ht="20.100000000000001" customHeight="1" x14ac:dyDescent="0.45">
      <c r="A161" s="24" t="s">
        <v>340</v>
      </c>
      <c r="B161" s="11" t="s">
        <v>345</v>
      </c>
      <c r="C161" s="4" t="s">
        <v>11</v>
      </c>
      <c r="D161" s="220"/>
      <c r="E161" s="41"/>
      <c r="F161" s="202"/>
    </row>
    <row r="162" spans="1:6" ht="20.100000000000001" customHeight="1" x14ac:dyDescent="0.45">
      <c r="A162" s="24" t="s">
        <v>81</v>
      </c>
      <c r="B162" s="11" t="s">
        <v>82</v>
      </c>
      <c r="C162" s="4" t="s">
        <v>52</v>
      </c>
      <c r="D162" s="220"/>
      <c r="E162" s="41"/>
      <c r="F162" s="202"/>
    </row>
    <row r="163" spans="1:6" ht="20.100000000000001" customHeight="1" x14ac:dyDescent="0.45">
      <c r="A163" s="24" t="s">
        <v>50</v>
      </c>
      <c r="B163" s="11" t="s">
        <v>51</v>
      </c>
      <c r="C163" s="4" t="s">
        <v>11</v>
      </c>
      <c r="D163" s="13" t="s">
        <v>349</v>
      </c>
      <c r="E163" s="41"/>
      <c r="F163" s="202"/>
    </row>
    <row r="164" spans="1:6" ht="20.100000000000001" customHeight="1" x14ac:dyDescent="0.45">
      <c r="A164" s="24" t="s">
        <v>341</v>
      </c>
      <c r="B164" s="11" t="s">
        <v>343</v>
      </c>
      <c r="C164" s="4"/>
      <c r="D164" s="220"/>
      <c r="E164" s="41"/>
      <c r="F164" s="202"/>
    </row>
    <row r="165" spans="1:6" ht="20.100000000000001" customHeight="1" x14ac:dyDescent="0.45">
      <c r="A165" s="24" t="s">
        <v>342</v>
      </c>
      <c r="B165" s="11" t="s">
        <v>344</v>
      </c>
      <c r="C165" s="4"/>
      <c r="D165" s="220"/>
      <c r="E165" s="41"/>
      <c r="F165" s="202"/>
    </row>
    <row r="166" spans="1:6" ht="20.100000000000001" customHeight="1" x14ac:dyDescent="0.45">
      <c r="A166" s="24" t="s">
        <v>347</v>
      </c>
      <c r="B166" s="11"/>
      <c r="C166" s="51"/>
      <c r="D166" s="220"/>
      <c r="E166" s="41" t="s">
        <v>418</v>
      </c>
      <c r="F166" s="202"/>
    </row>
    <row r="167" spans="1:6" ht="20.100000000000001" customHeight="1" thickBot="1" x14ac:dyDescent="0.5">
      <c r="A167" s="25" t="s">
        <v>348</v>
      </c>
      <c r="B167" s="199"/>
      <c r="C167" s="156" t="s">
        <v>221</v>
      </c>
      <c r="D167" s="223"/>
      <c r="E167" s="42" t="s">
        <v>419</v>
      </c>
      <c r="F167" s="202"/>
    </row>
    <row r="169" spans="1:6" x14ac:dyDescent="0.45">
      <c r="A169" s="210" t="s">
        <v>434</v>
      </c>
      <c r="B169" s="211" t="s">
        <v>365</v>
      </c>
      <c r="C169" s="212" t="s">
        <v>366</v>
      </c>
      <c r="D169" s="213" t="s">
        <v>435</v>
      </c>
      <c r="E169" s="67"/>
    </row>
    <row r="170" spans="1:6" x14ac:dyDescent="0.45">
      <c r="A170" s="523" t="s">
        <v>437</v>
      </c>
      <c r="B170" s="523"/>
      <c r="C170" s="523"/>
      <c r="D170" s="523"/>
      <c r="E170" s="523"/>
    </row>
    <row r="171" spans="1:6" x14ac:dyDescent="0.45">
      <c r="B171" s="54"/>
    </row>
  </sheetData>
  <mergeCells count="65">
    <mergeCell ref="F49:F53"/>
    <mergeCell ref="F54:F60"/>
    <mergeCell ref="A135:E135"/>
    <mergeCell ref="A170:E170"/>
    <mergeCell ref="D144:D145"/>
    <mergeCell ref="A78:E78"/>
    <mergeCell ref="E79:E80"/>
    <mergeCell ref="A67:E67"/>
    <mergeCell ref="A79:A80"/>
    <mergeCell ref="B79:B80"/>
    <mergeCell ref="C79:C80"/>
    <mergeCell ref="D79:D80"/>
    <mergeCell ref="F61:F62"/>
    <mergeCell ref="E116:E117"/>
    <mergeCell ref="A104:E104"/>
    <mergeCell ref="A116:A117"/>
    <mergeCell ref="F14:F15"/>
    <mergeCell ref="A13:E13"/>
    <mergeCell ref="E14:E15"/>
    <mergeCell ref="A46:E46"/>
    <mergeCell ref="E47:E48"/>
    <mergeCell ref="A14:A15"/>
    <mergeCell ref="B14:B15"/>
    <mergeCell ref="C14:C15"/>
    <mergeCell ref="D14:D15"/>
    <mergeCell ref="F16:F20"/>
    <mergeCell ref="F21:F27"/>
    <mergeCell ref="F28:F30"/>
    <mergeCell ref="A35:E35"/>
    <mergeCell ref="A47:A48"/>
    <mergeCell ref="B47:B48"/>
    <mergeCell ref="C47:C48"/>
    <mergeCell ref="F81:F84"/>
    <mergeCell ref="F79:F80"/>
    <mergeCell ref="B116:B117"/>
    <mergeCell ref="C116:C117"/>
    <mergeCell ref="D116:D117"/>
    <mergeCell ref="F116:F117"/>
    <mergeCell ref="E150:E152"/>
    <mergeCell ref="A115:E115"/>
    <mergeCell ref="F85:F91"/>
    <mergeCell ref="F118:F121"/>
    <mergeCell ref="F122:F128"/>
    <mergeCell ref="F129:F132"/>
    <mergeCell ref="F146:F152"/>
    <mergeCell ref="E144:E145"/>
    <mergeCell ref="A137:E137"/>
    <mergeCell ref="A138:E138"/>
    <mergeCell ref="A139:E139"/>
    <mergeCell ref="A140:E143"/>
    <mergeCell ref="F144:F145"/>
    <mergeCell ref="A144:A145"/>
    <mergeCell ref="B144:B145"/>
    <mergeCell ref="F92:F99"/>
    <mergeCell ref="C144:C145"/>
    <mergeCell ref="A136:E136"/>
    <mergeCell ref="A1:E1"/>
    <mergeCell ref="A34:E34"/>
    <mergeCell ref="A66:E66"/>
    <mergeCell ref="A103:E103"/>
    <mergeCell ref="A33:E33"/>
    <mergeCell ref="A2:E2"/>
    <mergeCell ref="D47:D48"/>
    <mergeCell ref="A65:E65"/>
    <mergeCell ref="A102:E102"/>
  </mergeCells>
  <pageMargins left="0.7" right="0.7" top="0.75" bottom="0.5" header="0.3" footer="0.3"/>
  <pageSetup paperSize="9" scale="68" fitToHeight="0" orientation="landscape" horizontalDpi="300" verticalDpi="300" r:id="rId1"/>
  <headerFooter>
    <oddHeader xml:space="preserve">&amp;LData Quality Factors for UXO surveys (contact: Torsten Frey, tfrey@geomar.de and Daniel Wehner, dwehner@egeos.de)&amp;RGrant No 863702 &amp;G   </oddHeader>
  </headerFooter>
  <rowBreaks count="4" manualBreakCount="4">
    <brk id="33" max="16383" man="1"/>
    <brk id="65" max="16383" man="1"/>
    <brk id="102" max="16383" man="1"/>
    <brk id="135" max="16383" man="1"/>
  </rowBreak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7DF5-6B37-48A1-BEDD-7F88361152AF}">
  <sheetPr>
    <pageSetUpPr fitToPage="1"/>
  </sheetPr>
  <dimension ref="A1:R127"/>
  <sheetViews>
    <sheetView tabSelected="1" zoomScale="70" zoomScaleNormal="70" workbookViewId="0">
      <selection activeCell="G31" sqref="G31"/>
    </sheetView>
  </sheetViews>
  <sheetFormatPr defaultColWidth="0" defaultRowHeight="14.25" zeroHeight="1" x14ac:dyDescent="0.45"/>
  <cols>
    <col min="1" max="1" width="2.796875" customWidth="1"/>
    <col min="2" max="2" width="13" style="130" customWidth="1"/>
    <col min="3" max="3" width="57.46484375" style="30" bestFit="1" customWidth="1"/>
    <col min="4" max="4" width="10.796875" style="30" bestFit="1" customWidth="1"/>
    <col min="5" max="5" width="10.796875" style="30" customWidth="1"/>
    <col min="6" max="7" width="35.796875" style="30" customWidth="1"/>
    <col min="8" max="8" width="61.33203125" style="30" customWidth="1"/>
    <col min="9" max="9" width="27.19921875" style="30" customWidth="1"/>
    <col min="10" max="10" width="65.53125" style="30" customWidth="1"/>
    <col min="11" max="11" width="5.53125" customWidth="1"/>
    <col min="12" max="17" width="11.796875" customWidth="1"/>
    <col min="18" max="18" width="8.86328125" customWidth="1"/>
    <col min="19" max="16384" width="8.86328125" hidden="1"/>
  </cols>
  <sheetData>
    <row r="1" spans="2:15" ht="20" customHeight="1" thickBot="1" x14ac:dyDescent="0.5"/>
    <row r="2" spans="2:15" ht="26" customHeight="1" x14ac:dyDescent="0.45">
      <c r="C2" s="580" t="s">
        <v>490</v>
      </c>
      <c r="D2" s="581"/>
      <c r="E2" s="581"/>
      <c r="F2" s="581"/>
      <c r="G2" s="581"/>
      <c r="H2" s="581"/>
      <c r="I2" s="582"/>
      <c r="J2" s="583"/>
      <c r="K2" s="152"/>
      <c r="L2" s="565" t="s">
        <v>584</v>
      </c>
      <c r="M2" s="568"/>
      <c r="N2" s="569"/>
    </row>
    <row r="3" spans="2:15" ht="26" customHeight="1" thickBot="1" x14ac:dyDescent="0.5">
      <c r="C3" s="341" t="s">
        <v>1</v>
      </c>
      <c r="D3" s="336" t="s">
        <v>2</v>
      </c>
      <c r="E3" s="336" t="s">
        <v>3</v>
      </c>
      <c r="F3" s="161" t="s">
        <v>306</v>
      </c>
      <c r="G3" s="161" t="s">
        <v>486</v>
      </c>
      <c r="H3" s="161" t="s">
        <v>441</v>
      </c>
      <c r="I3" s="161" t="s">
        <v>439</v>
      </c>
      <c r="J3" s="162" t="s">
        <v>8</v>
      </c>
      <c r="K3" s="306"/>
      <c r="L3" s="391" t="s">
        <v>43</v>
      </c>
      <c r="M3" s="161" t="s">
        <v>135</v>
      </c>
      <c r="N3" s="162" t="s">
        <v>448</v>
      </c>
      <c r="O3" s="307"/>
    </row>
    <row r="4" spans="2:15" s="108" customFormat="1" ht="28.5" x14ac:dyDescent="0.45">
      <c r="B4" s="130"/>
      <c r="C4" s="310" t="s">
        <v>492</v>
      </c>
      <c r="D4" s="320"/>
      <c r="E4" s="319" t="s">
        <v>52</v>
      </c>
      <c r="F4" s="319" t="s">
        <v>4</v>
      </c>
      <c r="G4" s="319" t="s">
        <v>4</v>
      </c>
      <c r="H4" s="320" t="s">
        <v>551</v>
      </c>
      <c r="I4" s="320" t="s">
        <v>560</v>
      </c>
      <c r="J4" s="626"/>
      <c r="K4" s="84"/>
      <c r="L4" s="392">
        <v>0.92307692307692313</v>
      </c>
      <c r="M4" s="393">
        <v>0</v>
      </c>
      <c r="N4" s="394">
        <v>7.6923076923076927E-2</v>
      </c>
    </row>
    <row r="5" spans="2:15" s="108" customFormat="1" x14ac:dyDescent="0.45">
      <c r="B5" s="130"/>
      <c r="C5" s="310" t="s">
        <v>456</v>
      </c>
      <c r="D5" s="320"/>
      <c r="E5" s="319" t="s">
        <v>52</v>
      </c>
      <c r="F5" s="319"/>
      <c r="G5" s="319" t="s">
        <v>455</v>
      </c>
      <c r="H5" s="625" t="s">
        <v>552</v>
      </c>
      <c r="I5" s="625"/>
      <c r="J5" s="624"/>
      <c r="K5" s="84"/>
      <c r="L5" s="395"/>
      <c r="M5" s="396"/>
      <c r="N5" s="397"/>
    </row>
    <row r="6" spans="2:15" s="108" customFormat="1" ht="28.5" x14ac:dyDescent="0.45">
      <c r="B6" s="130"/>
      <c r="C6" s="309" t="s">
        <v>457</v>
      </c>
      <c r="D6" s="170" t="s">
        <v>453</v>
      </c>
      <c r="E6" s="171" t="s">
        <v>11</v>
      </c>
      <c r="F6" s="171">
        <v>0.15</v>
      </c>
      <c r="G6" s="171" t="s">
        <v>454</v>
      </c>
      <c r="H6" s="625" t="s">
        <v>557</v>
      </c>
      <c r="I6" s="625" t="s">
        <v>560</v>
      </c>
      <c r="J6" s="624"/>
      <c r="K6" s="84"/>
      <c r="L6" s="398">
        <v>0.92307692307692313</v>
      </c>
      <c r="M6" s="399">
        <v>3.8461538461538464E-2</v>
      </c>
      <c r="N6" s="400">
        <v>3.8461538461538464E-2</v>
      </c>
    </row>
    <row r="7" spans="2:15" s="108" customFormat="1" ht="28.5" x14ac:dyDescent="0.45">
      <c r="B7" s="130"/>
      <c r="C7" s="309" t="s">
        <v>493</v>
      </c>
      <c r="D7" s="170" t="s">
        <v>40</v>
      </c>
      <c r="E7" s="171" t="s">
        <v>11</v>
      </c>
      <c r="F7" s="171">
        <v>1</v>
      </c>
      <c r="G7" s="171">
        <v>1</v>
      </c>
      <c r="H7" s="625" t="s">
        <v>553</v>
      </c>
      <c r="I7" s="625"/>
      <c r="J7" s="624"/>
      <c r="K7" s="84"/>
      <c r="L7" s="398">
        <v>0.92307692307692313</v>
      </c>
      <c r="M7" s="399">
        <v>3.8461538461538464E-2</v>
      </c>
      <c r="N7" s="400">
        <v>3.8461538461538464E-2</v>
      </c>
    </row>
    <row r="8" spans="2:15" s="108" customFormat="1" x14ac:dyDescent="0.45">
      <c r="B8" s="130"/>
      <c r="C8" s="17" t="s">
        <v>494</v>
      </c>
      <c r="D8" s="158"/>
      <c r="E8" s="48" t="s">
        <v>52</v>
      </c>
      <c r="F8" s="48"/>
      <c r="G8" s="48" t="s">
        <v>482</v>
      </c>
      <c r="H8" s="281" t="s">
        <v>558</v>
      </c>
      <c r="I8" s="281"/>
      <c r="J8" s="226"/>
      <c r="K8" s="84"/>
      <c r="L8" s="398"/>
      <c r="M8" s="399"/>
      <c r="N8" s="400"/>
    </row>
    <row r="9" spans="2:15" s="108" customFormat="1" ht="28.5" x14ac:dyDescent="0.45">
      <c r="B9" s="130"/>
      <c r="C9" s="309" t="s">
        <v>495</v>
      </c>
      <c r="D9" s="170" t="s">
        <v>17</v>
      </c>
      <c r="E9" s="171" t="s">
        <v>18</v>
      </c>
      <c r="F9" s="171">
        <v>34.9</v>
      </c>
      <c r="G9" s="171">
        <v>34.9</v>
      </c>
      <c r="H9" s="625" t="s">
        <v>554</v>
      </c>
      <c r="I9" s="625" t="s">
        <v>560</v>
      </c>
      <c r="J9" s="624"/>
      <c r="K9" s="84"/>
      <c r="L9" s="398">
        <v>0.73076923076923073</v>
      </c>
      <c r="M9" s="399">
        <v>0.11538461538461539</v>
      </c>
      <c r="N9" s="400">
        <v>0.15384615384615385</v>
      </c>
    </row>
    <row r="10" spans="2:15" s="108" customFormat="1" ht="28.5" x14ac:dyDescent="0.45">
      <c r="B10" s="130"/>
      <c r="C10" s="17" t="s">
        <v>496</v>
      </c>
      <c r="D10" s="158" t="s">
        <v>22</v>
      </c>
      <c r="E10" s="48" t="s">
        <v>18</v>
      </c>
      <c r="F10" s="329">
        <v>10.5</v>
      </c>
      <c r="G10" s="328">
        <v>10.5</v>
      </c>
      <c r="H10" s="326" t="s">
        <v>555</v>
      </c>
      <c r="I10" s="326" t="s">
        <v>560</v>
      </c>
      <c r="J10" s="227"/>
      <c r="K10" s="84"/>
      <c r="L10" s="398">
        <v>0.38461538461538464</v>
      </c>
      <c r="M10" s="399">
        <v>0.42307692307692307</v>
      </c>
      <c r="N10" s="400">
        <v>0.19230769230769232</v>
      </c>
    </row>
    <row r="11" spans="2:15" s="108" customFormat="1" ht="28.5" x14ac:dyDescent="0.45">
      <c r="B11" s="130"/>
      <c r="C11" s="17" t="s">
        <v>497</v>
      </c>
      <c r="D11" s="158" t="s">
        <v>33</v>
      </c>
      <c r="E11" s="48" t="s">
        <v>34</v>
      </c>
      <c r="F11" s="48" t="s">
        <v>35</v>
      </c>
      <c r="G11" s="48" t="s">
        <v>35</v>
      </c>
      <c r="H11" s="326" t="s">
        <v>556</v>
      </c>
      <c r="I11" s="326" t="s">
        <v>561</v>
      </c>
      <c r="J11" s="227"/>
      <c r="K11" s="84"/>
      <c r="L11" s="398">
        <v>0.46153846153846156</v>
      </c>
      <c r="M11" s="399">
        <v>0.30769230769230771</v>
      </c>
      <c r="N11" s="400">
        <v>0.23076923076923078</v>
      </c>
    </row>
    <row r="12" spans="2:15" s="108" customFormat="1" ht="57.6" customHeight="1" x14ac:dyDescent="0.45">
      <c r="B12" s="130"/>
      <c r="C12" s="17" t="s">
        <v>491</v>
      </c>
      <c r="D12" s="158" t="s">
        <v>26</v>
      </c>
      <c r="E12" s="48" t="s">
        <v>27</v>
      </c>
      <c r="F12" s="48" t="s">
        <v>28</v>
      </c>
      <c r="G12" s="48" t="s">
        <v>28</v>
      </c>
      <c r="H12" s="282" t="s">
        <v>590</v>
      </c>
      <c r="I12" s="282" t="s">
        <v>562</v>
      </c>
      <c r="J12" s="228"/>
      <c r="K12" s="67"/>
      <c r="L12" s="398">
        <v>0.5</v>
      </c>
      <c r="M12" s="399">
        <v>0.26923076923076922</v>
      </c>
      <c r="N12" s="400">
        <v>0.23076923076923078</v>
      </c>
    </row>
    <row r="13" spans="2:15" s="108" customFormat="1" ht="28.9" thickBot="1" x14ac:dyDescent="0.5">
      <c r="B13" s="130"/>
      <c r="C13" s="18" t="s">
        <v>498</v>
      </c>
      <c r="D13" s="182" t="s">
        <v>80</v>
      </c>
      <c r="E13" s="157" t="s">
        <v>11</v>
      </c>
      <c r="F13" s="114" t="s">
        <v>400</v>
      </c>
      <c r="G13" s="114" t="s">
        <v>400</v>
      </c>
      <c r="H13" s="344" t="s">
        <v>559</v>
      </c>
      <c r="I13" s="344"/>
      <c r="J13" s="252"/>
      <c r="K13" s="67"/>
      <c r="L13" s="401">
        <v>0.57692307692307687</v>
      </c>
      <c r="M13" s="402">
        <v>0.15384615384615385</v>
      </c>
      <c r="N13" s="403">
        <v>0.26923076923076922</v>
      </c>
    </row>
    <row r="14" spans="2:15" ht="20" customHeight="1" x14ac:dyDescent="0.45">
      <c r="B14" s="342"/>
      <c r="C14" s="66"/>
      <c r="D14" s="214"/>
      <c r="E14" s="67"/>
      <c r="F14" s="311"/>
      <c r="G14" s="311"/>
      <c r="H14" s="312"/>
      <c r="I14" s="312"/>
      <c r="J14" s="312"/>
      <c r="K14" s="67"/>
    </row>
    <row r="15" spans="2:15" ht="20" customHeight="1" x14ac:dyDescent="0.45">
      <c r="C15" s="210" t="s">
        <v>467</v>
      </c>
      <c r="D15" s="587" t="s">
        <v>468</v>
      </c>
      <c r="E15" s="588"/>
      <c r="F15" s="589"/>
      <c r="G15" s="312"/>
      <c r="H15" s="312"/>
      <c r="I15" s="312"/>
      <c r="J15" s="312"/>
      <c r="K15" s="67"/>
    </row>
    <row r="16" spans="2:15" ht="20" customHeight="1" thickBot="1" x14ac:dyDescent="0.5"/>
    <row r="17" spans="2:17" ht="26" customHeight="1" thickBot="1" x14ac:dyDescent="0.5">
      <c r="C17" s="596" t="s">
        <v>42</v>
      </c>
      <c r="D17" s="597"/>
      <c r="E17" s="597"/>
      <c r="F17" s="597"/>
      <c r="G17" s="597"/>
      <c r="H17" s="597"/>
      <c r="I17" s="597"/>
      <c r="J17" s="598"/>
      <c r="K17" s="70"/>
      <c r="L17" s="565" t="s">
        <v>585</v>
      </c>
      <c r="M17" s="568"/>
      <c r="N17" s="569"/>
      <c r="O17" s="565" t="s">
        <v>587</v>
      </c>
      <c r="P17" s="566"/>
      <c r="Q17" s="567"/>
    </row>
    <row r="18" spans="2:17" ht="26" customHeight="1" thickBot="1" x14ac:dyDescent="0.5">
      <c r="C18" s="338" t="s">
        <v>433</v>
      </c>
      <c r="D18" s="334" t="s">
        <v>2</v>
      </c>
      <c r="E18" s="334" t="s">
        <v>3</v>
      </c>
      <c r="F18" s="334" t="s">
        <v>444</v>
      </c>
      <c r="G18" s="339" t="s">
        <v>452</v>
      </c>
      <c r="H18" s="334" t="s">
        <v>441</v>
      </c>
      <c r="I18" s="339" t="s">
        <v>439</v>
      </c>
      <c r="J18" s="337" t="s">
        <v>8</v>
      </c>
      <c r="K18" s="306"/>
      <c r="L18" s="380" t="s">
        <v>43</v>
      </c>
      <c r="M18" s="381" t="s">
        <v>135</v>
      </c>
      <c r="N18" s="382" t="s">
        <v>448</v>
      </c>
      <c r="O18" s="380" t="s">
        <v>43</v>
      </c>
      <c r="P18" s="381" t="s">
        <v>135</v>
      </c>
      <c r="Q18" s="382" t="s">
        <v>448</v>
      </c>
    </row>
    <row r="19" spans="2:17" ht="28.5" x14ac:dyDescent="0.45">
      <c r="B19" s="599" t="s">
        <v>484</v>
      </c>
      <c r="C19" s="348" t="s">
        <v>499</v>
      </c>
      <c r="D19" s="345" t="s">
        <v>46</v>
      </c>
      <c r="E19" s="346" t="s">
        <v>11</v>
      </c>
      <c r="F19" s="614" t="s">
        <v>481</v>
      </c>
      <c r="G19" s="614" t="s">
        <v>458</v>
      </c>
      <c r="H19" s="615" t="s">
        <v>566</v>
      </c>
      <c r="I19" s="616" t="s">
        <v>449</v>
      </c>
      <c r="J19" s="617"/>
      <c r="K19" s="209"/>
      <c r="L19" s="365">
        <v>0.94444444444444442</v>
      </c>
      <c r="M19" s="366">
        <v>5.5555555555555552E-2</v>
      </c>
      <c r="N19" s="367">
        <v>0</v>
      </c>
      <c r="O19" s="365">
        <v>0.76470588235294112</v>
      </c>
      <c r="P19" s="366">
        <v>5.8823529411764705E-2</v>
      </c>
      <c r="Q19" s="367">
        <v>0.17647058823529413</v>
      </c>
    </row>
    <row r="20" spans="2:17" ht="28.8" customHeight="1" x14ac:dyDescent="0.45">
      <c r="B20" s="602"/>
      <c r="C20" s="309" t="s">
        <v>500</v>
      </c>
      <c r="D20" s="170" t="s">
        <v>320</v>
      </c>
      <c r="E20" s="171" t="s">
        <v>11</v>
      </c>
      <c r="F20" s="618" t="s">
        <v>459</v>
      </c>
      <c r="G20" s="618" t="s">
        <v>462</v>
      </c>
      <c r="H20" s="619" t="s">
        <v>594</v>
      </c>
      <c r="I20" s="620"/>
      <c r="J20" s="621"/>
      <c r="K20" s="208"/>
      <c r="L20" s="368">
        <v>0.94444444444444442</v>
      </c>
      <c r="M20" s="369">
        <v>0</v>
      </c>
      <c r="N20" s="370">
        <v>5.5555555555555552E-2</v>
      </c>
      <c r="O20" s="368">
        <v>0.82352941176470584</v>
      </c>
      <c r="P20" s="369">
        <v>0</v>
      </c>
      <c r="Q20" s="370">
        <v>0.17647058823529413</v>
      </c>
    </row>
    <row r="21" spans="2:17" ht="28.8" customHeight="1" x14ac:dyDescent="0.45">
      <c r="B21" s="602"/>
      <c r="C21" s="309" t="s">
        <v>501</v>
      </c>
      <c r="D21" s="170" t="s">
        <v>321</v>
      </c>
      <c r="E21" s="171" t="s">
        <v>11</v>
      </c>
      <c r="F21" s="618" t="s">
        <v>460</v>
      </c>
      <c r="G21" s="618" t="s">
        <v>463</v>
      </c>
      <c r="H21" s="619" t="s">
        <v>597</v>
      </c>
      <c r="I21" s="620"/>
      <c r="J21" s="621"/>
      <c r="K21" s="208"/>
      <c r="L21" s="368">
        <v>0.94444444444444442</v>
      </c>
      <c r="M21" s="369">
        <v>0</v>
      </c>
      <c r="N21" s="370">
        <v>5.5555555555555552E-2</v>
      </c>
      <c r="O21" s="368">
        <v>0.82352941176470584</v>
      </c>
      <c r="P21" s="369">
        <v>0</v>
      </c>
      <c r="Q21" s="370">
        <v>0.17647058823529413</v>
      </c>
    </row>
    <row r="22" spans="2:17" ht="43.25" customHeight="1" x14ac:dyDescent="0.45">
      <c r="B22" s="602"/>
      <c r="C22" s="309" t="s">
        <v>502</v>
      </c>
      <c r="D22" s="170" t="s">
        <v>576</v>
      </c>
      <c r="E22" s="171" t="s">
        <v>52</v>
      </c>
      <c r="F22" s="618" t="s">
        <v>461</v>
      </c>
      <c r="G22" s="618" t="s">
        <v>489</v>
      </c>
      <c r="H22" s="619" t="s">
        <v>577</v>
      </c>
      <c r="I22" s="622" t="s">
        <v>449</v>
      </c>
      <c r="J22" s="623"/>
      <c r="K22" s="208"/>
      <c r="L22" s="368">
        <v>0.83333333333333337</v>
      </c>
      <c r="M22" s="369">
        <v>5.5555555555555552E-2</v>
      </c>
      <c r="N22" s="370">
        <v>0.1111111111111111</v>
      </c>
      <c r="O22" s="368">
        <v>0.70588235294117652</v>
      </c>
      <c r="P22" s="369">
        <v>0</v>
      </c>
      <c r="Q22" s="370">
        <v>0.29411764705882354</v>
      </c>
    </row>
    <row r="23" spans="2:17" ht="28.8" customHeight="1" thickBot="1" x14ac:dyDescent="0.5">
      <c r="B23" s="603"/>
      <c r="C23" s="309" t="s">
        <v>443</v>
      </c>
      <c r="D23" s="170" t="s">
        <v>51</v>
      </c>
      <c r="E23" s="171" t="s">
        <v>52</v>
      </c>
      <c r="F23" s="171" t="s">
        <v>446</v>
      </c>
      <c r="G23" s="171" t="s">
        <v>292</v>
      </c>
      <c r="H23" s="619" t="s">
        <v>540</v>
      </c>
      <c r="I23" s="622" t="s">
        <v>450</v>
      </c>
      <c r="J23" s="624"/>
      <c r="K23" s="208"/>
      <c r="L23" s="368">
        <v>0.94444444444444442</v>
      </c>
      <c r="M23" s="369">
        <v>0</v>
      </c>
      <c r="N23" s="370">
        <v>5.5555555555555552E-2</v>
      </c>
      <c r="O23" s="368">
        <v>0.94117647058823528</v>
      </c>
      <c r="P23" s="369">
        <v>0</v>
      </c>
      <c r="Q23" s="370">
        <v>5.8823529411764705E-2</v>
      </c>
    </row>
    <row r="24" spans="2:17" ht="28.8" customHeight="1" x14ac:dyDescent="0.45">
      <c r="B24" s="600" t="s">
        <v>302</v>
      </c>
      <c r="C24" s="309" t="s">
        <v>503</v>
      </c>
      <c r="D24" s="170" t="s">
        <v>66</v>
      </c>
      <c r="E24" s="171" t="s">
        <v>11</v>
      </c>
      <c r="F24" s="48" t="s">
        <v>67</v>
      </c>
      <c r="G24" s="48" t="s">
        <v>67</v>
      </c>
      <c r="H24" s="281" t="s">
        <v>530</v>
      </c>
      <c r="I24" s="361"/>
      <c r="J24" s="226"/>
      <c r="K24" s="209"/>
      <c r="L24" s="368">
        <v>0.94444444444444442</v>
      </c>
      <c r="M24" s="369">
        <v>0</v>
      </c>
      <c r="N24" s="370">
        <v>5.5555555555555552E-2</v>
      </c>
      <c r="O24" s="368">
        <v>0.47058823529411764</v>
      </c>
      <c r="P24" s="369">
        <v>0.35294117647058826</v>
      </c>
      <c r="Q24" s="370">
        <v>0.17647058823529413</v>
      </c>
    </row>
    <row r="25" spans="2:17" ht="28.8" customHeight="1" x14ac:dyDescent="0.45">
      <c r="B25" s="600"/>
      <c r="C25" s="309" t="s">
        <v>504</v>
      </c>
      <c r="D25" s="170" t="s">
        <v>69</v>
      </c>
      <c r="E25" s="171" t="s">
        <v>11</v>
      </c>
      <c r="F25" s="171" t="s">
        <v>70</v>
      </c>
      <c r="G25" s="171" t="s">
        <v>290</v>
      </c>
      <c r="H25" s="625" t="s">
        <v>531</v>
      </c>
      <c r="I25" s="622"/>
      <c r="J25" s="624"/>
      <c r="K25" s="209"/>
      <c r="L25" s="368">
        <v>0.72222222222222221</v>
      </c>
      <c r="M25" s="369">
        <v>0.22222222222222221</v>
      </c>
      <c r="N25" s="370">
        <v>5.5555555555555552E-2</v>
      </c>
      <c r="O25" s="368">
        <v>0.70588235294117652</v>
      </c>
      <c r="P25" s="369">
        <v>0.17647058823529413</v>
      </c>
      <c r="Q25" s="370">
        <v>0.11764705882352941</v>
      </c>
    </row>
    <row r="26" spans="2:17" ht="20.100000000000001" customHeight="1" x14ac:dyDescent="0.45">
      <c r="B26" s="600"/>
      <c r="C26" s="17" t="s">
        <v>119</v>
      </c>
      <c r="D26" s="183" t="s">
        <v>313</v>
      </c>
      <c r="E26" s="34" t="s">
        <v>104</v>
      </c>
      <c r="F26" s="158"/>
      <c r="G26" s="158"/>
      <c r="H26" s="288" t="s">
        <v>541</v>
      </c>
      <c r="I26" s="360"/>
      <c r="J26" s="590" t="s">
        <v>485</v>
      </c>
      <c r="K26" s="209"/>
      <c r="L26" s="368">
        <v>0.61111111111111116</v>
      </c>
      <c r="M26" s="369">
        <v>0.22222222222222221</v>
      </c>
      <c r="N26" s="370">
        <v>0.16666666666666666</v>
      </c>
      <c r="O26" s="368"/>
      <c r="P26" s="369"/>
      <c r="Q26" s="370"/>
    </row>
    <row r="27" spans="2:17" ht="20.100000000000001" customHeight="1" x14ac:dyDescent="0.45">
      <c r="B27" s="600"/>
      <c r="C27" s="17" t="s">
        <v>120</v>
      </c>
      <c r="D27" s="183" t="s">
        <v>315</v>
      </c>
      <c r="E27" s="34" t="s">
        <v>104</v>
      </c>
      <c r="F27" s="31"/>
      <c r="G27" s="31"/>
      <c r="H27" s="281" t="s">
        <v>542</v>
      </c>
      <c r="I27" s="362"/>
      <c r="J27" s="591"/>
      <c r="K27" s="209"/>
      <c r="L27" s="368">
        <v>0.55555555555555558</v>
      </c>
      <c r="M27" s="369">
        <v>0.27777777777777779</v>
      </c>
      <c r="N27" s="370">
        <v>0.16666666666666666</v>
      </c>
      <c r="O27" s="368"/>
      <c r="P27" s="369"/>
      <c r="Q27" s="370"/>
    </row>
    <row r="28" spans="2:17" ht="20.100000000000001" customHeight="1" thickBot="1" x14ac:dyDescent="0.5">
      <c r="B28" s="601"/>
      <c r="C28" s="17" t="s">
        <v>121</v>
      </c>
      <c r="D28" s="183" t="s">
        <v>314</v>
      </c>
      <c r="E28" s="314" t="s">
        <v>104</v>
      </c>
      <c r="F28" s="31"/>
      <c r="G28" s="31"/>
      <c r="H28" s="281" t="s">
        <v>543</v>
      </c>
      <c r="I28" s="362"/>
      <c r="J28" s="592"/>
      <c r="K28" s="209"/>
      <c r="L28" s="368">
        <v>0.61111111111111116</v>
      </c>
      <c r="M28" s="369">
        <v>0.22222222222222221</v>
      </c>
      <c r="N28" s="370">
        <v>0.16666666666666666</v>
      </c>
      <c r="O28" s="368"/>
      <c r="P28" s="369"/>
      <c r="Q28" s="370"/>
    </row>
    <row r="29" spans="2:17" ht="20.100000000000001" customHeight="1" x14ac:dyDescent="0.45">
      <c r="B29" s="599" t="s">
        <v>333</v>
      </c>
      <c r="C29" s="17" t="s">
        <v>505</v>
      </c>
      <c r="D29" s="158" t="s">
        <v>598</v>
      </c>
      <c r="E29" s="48" t="s">
        <v>52</v>
      </c>
      <c r="F29" s="31"/>
      <c r="G29" s="31"/>
      <c r="H29" s="281" t="s">
        <v>547</v>
      </c>
      <c r="I29" s="362"/>
      <c r="J29" s="235"/>
      <c r="K29" s="209"/>
      <c r="L29" s="368">
        <v>0.5</v>
      </c>
      <c r="M29" s="369">
        <v>0.27777777777777779</v>
      </c>
      <c r="N29" s="370">
        <v>0.22222222222222221</v>
      </c>
      <c r="O29" s="368"/>
      <c r="P29" s="369"/>
      <c r="Q29" s="370"/>
    </row>
    <row r="30" spans="2:17" ht="20.100000000000001" customHeight="1" x14ac:dyDescent="0.45">
      <c r="B30" s="600"/>
      <c r="C30" s="309" t="s">
        <v>508</v>
      </c>
      <c r="D30" s="170" t="s">
        <v>56</v>
      </c>
      <c r="E30" s="171" t="s">
        <v>57</v>
      </c>
      <c r="F30" s="48" t="s">
        <v>58</v>
      </c>
      <c r="G30" s="48" t="s">
        <v>296</v>
      </c>
      <c r="H30" s="288" t="s">
        <v>564</v>
      </c>
      <c r="I30" s="361" t="s">
        <v>451</v>
      </c>
      <c r="J30" s="226"/>
      <c r="K30" s="209"/>
      <c r="L30" s="368">
        <v>0.88888888888888884</v>
      </c>
      <c r="M30" s="369">
        <v>5.5555555555555552E-2</v>
      </c>
      <c r="N30" s="370">
        <v>5.5555555555555552E-2</v>
      </c>
      <c r="O30" s="368">
        <v>0.35294117647058826</v>
      </c>
      <c r="P30" s="369">
        <v>0.41176470588235292</v>
      </c>
      <c r="Q30" s="370">
        <v>0.23529411764705882</v>
      </c>
    </row>
    <row r="31" spans="2:17" ht="20.100000000000001" customHeight="1" x14ac:dyDescent="0.45">
      <c r="B31" s="600"/>
      <c r="C31" s="167" t="s">
        <v>506</v>
      </c>
      <c r="D31" s="280" t="s">
        <v>26</v>
      </c>
      <c r="E31" s="271" t="s">
        <v>57</v>
      </c>
      <c r="F31" s="271"/>
      <c r="G31" s="271"/>
      <c r="H31" s="294" t="s">
        <v>550</v>
      </c>
      <c r="I31" s="361"/>
      <c r="J31" s="244"/>
      <c r="K31" s="209"/>
      <c r="L31" s="376"/>
      <c r="M31" s="377"/>
      <c r="N31" s="378"/>
      <c r="O31" s="368"/>
      <c r="P31" s="369"/>
      <c r="Q31" s="370"/>
    </row>
    <row r="32" spans="2:17" ht="20.100000000000001" customHeight="1" thickBot="1" x14ac:dyDescent="0.5">
      <c r="B32" s="601"/>
      <c r="C32" s="18" t="s">
        <v>507</v>
      </c>
      <c r="D32" s="196" t="s">
        <v>331</v>
      </c>
      <c r="E32" s="157" t="s">
        <v>185</v>
      </c>
      <c r="F32" s="157"/>
      <c r="G32" s="157"/>
      <c r="H32" s="285" t="s">
        <v>565</v>
      </c>
      <c r="I32" s="363"/>
      <c r="J32" s="233"/>
      <c r="K32" s="209"/>
      <c r="L32" s="371">
        <v>0.27777777777777779</v>
      </c>
      <c r="M32" s="372">
        <v>0.55555555555555558</v>
      </c>
      <c r="N32" s="373">
        <v>0.16666666666666666</v>
      </c>
      <c r="O32" s="371"/>
      <c r="P32" s="372"/>
      <c r="Q32" s="373"/>
    </row>
    <row r="33" spans="2:17" ht="20" customHeight="1" x14ac:dyDescent="0.45">
      <c r="B33" s="342"/>
      <c r="C33" s="66"/>
      <c r="D33" s="207"/>
      <c r="E33" s="67"/>
      <c r="F33" s="67"/>
      <c r="G33" s="67"/>
      <c r="H33" s="315"/>
      <c r="I33" s="315"/>
      <c r="J33" s="315"/>
      <c r="K33" s="209"/>
      <c r="L33" s="316"/>
      <c r="M33" s="316"/>
      <c r="N33" s="316"/>
      <c r="O33" s="316"/>
      <c r="P33" s="316"/>
      <c r="Q33" s="316"/>
    </row>
    <row r="34" spans="2:17" ht="20" customHeight="1" x14ac:dyDescent="0.45">
      <c r="B34" s="342"/>
      <c r="C34" s="210" t="s">
        <v>467</v>
      </c>
      <c r="D34" s="587" t="s">
        <v>468</v>
      </c>
      <c r="E34" s="588"/>
      <c r="F34" s="589"/>
      <c r="G34" s="67"/>
      <c r="H34" s="315"/>
      <c r="I34" s="315"/>
      <c r="J34" s="315"/>
      <c r="K34" s="209"/>
      <c r="L34" s="316"/>
      <c r="M34" s="316"/>
      <c r="N34" s="316"/>
      <c r="O34" s="316"/>
      <c r="P34" s="316"/>
      <c r="Q34" s="316"/>
    </row>
    <row r="35" spans="2:17" ht="20" customHeight="1" thickBot="1" x14ac:dyDescent="0.5"/>
    <row r="36" spans="2:17" ht="26" customHeight="1" thickBot="1" x14ac:dyDescent="0.5">
      <c r="C36" s="580" t="s">
        <v>438</v>
      </c>
      <c r="D36" s="581"/>
      <c r="E36" s="581"/>
      <c r="F36" s="581"/>
      <c r="G36" s="581"/>
      <c r="H36" s="581"/>
      <c r="I36" s="582"/>
      <c r="J36" s="583"/>
      <c r="K36" s="70"/>
      <c r="L36" s="565" t="s">
        <v>585</v>
      </c>
      <c r="M36" s="568"/>
      <c r="N36" s="569"/>
      <c r="O36" s="565" t="s">
        <v>587</v>
      </c>
      <c r="P36" s="566"/>
      <c r="Q36" s="567"/>
    </row>
    <row r="37" spans="2:17" ht="26" customHeight="1" thickBot="1" x14ac:dyDescent="0.5">
      <c r="C37" s="338" t="s">
        <v>433</v>
      </c>
      <c r="D37" s="334" t="s">
        <v>2</v>
      </c>
      <c r="E37" s="334" t="s">
        <v>3</v>
      </c>
      <c r="F37" s="334" t="s">
        <v>445</v>
      </c>
      <c r="G37" s="339" t="s">
        <v>452</v>
      </c>
      <c r="H37" s="334" t="s">
        <v>441</v>
      </c>
      <c r="I37" s="339" t="s">
        <v>439</v>
      </c>
      <c r="J37" s="340" t="s">
        <v>8</v>
      </c>
      <c r="K37" s="306"/>
      <c r="L37" s="380" t="s">
        <v>43</v>
      </c>
      <c r="M37" s="381" t="s">
        <v>135</v>
      </c>
      <c r="N37" s="382" t="s">
        <v>448</v>
      </c>
      <c r="O37" s="380" t="s">
        <v>43</v>
      </c>
      <c r="P37" s="381" t="s">
        <v>135</v>
      </c>
      <c r="Q37" s="382" t="s">
        <v>448</v>
      </c>
    </row>
    <row r="38" spans="2:17" ht="28.8" customHeight="1" x14ac:dyDescent="0.45">
      <c r="B38" s="599" t="s">
        <v>484</v>
      </c>
      <c r="C38" s="348" t="s">
        <v>499</v>
      </c>
      <c r="D38" s="345" t="s">
        <v>46</v>
      </c>
      <c r="E38" s="346" t="s">
        <v>11</v>
      </c>
      <c r="F38" s="614" t="s">
        <v>146</v>
      </c>
      <c r="G38" s="614" t="s">
        <v>478</v>
      </c>
      <c r="H38" s="615" t="s">
        <v>563</v>
      </c>
      <c r="I38" s="627" t="s">
        <v>449</v>
      </c>
      <c r="J38" s="617"/>
      <c r="K38" s="209"/>
      <c r="L38" s="365">
        <v>0.94444444444444442</v>
      </c>
      <c r="M38" s="366">
        <v>0</v>
      </c>
      <c r="N38" s="385">
        <v>5.5555555555555552E-2</v>
      </c>
      <c r="O38" s="365">
        <v>0.76470588235294112</v>
      </c>
      <c r="P38" s="366">
        <v>0.17647058823529413</v>
      </c>
      <c r="Q38" s="367">
        <v>5.8823529411764705E-2</v>
      </c>
    </row>
    <row r="39" spans="2:17" ht="28.8" customHeight="1" x14ac:dyDescent="0.45">
      <c r="B39" s="600"/>
      <c r="C39" s="309" t="s">
        <v>500</v>
      </c>
      <c r="D39" s="170" t="s">
        <v>320</v>
      </c>
      <c r="E39" s="171" t="s">
        <v>11</v>
      </c>
      <c r="F39" s="48" t="s">
        <v>325</v>
      </c>
      <c r="G39" s="48" t="s">
        <v>479</v>
      </c>
      <c r="H39" s="281" t="s">
        <v>594</v>
      </c>
      <c r="I39" s="308"/>
      <c r="J39" s="226"/>
      <c r="K39" s="209"/>
      <c r="L39" s="368">
        <v>1</v>
      </c>
      <c r="M39" s="369">
        <v>0</v>
      </c>
      <c r="N39" s="386">
        <v>0</v>
      </c>
      <c r="O39" s="368">
        <v>0.58823529411764708</v>
      </c>
      <c r="P39" s="369">
        <v>0.17647058823529413</v>
      </c>
      <c r="Q39" s="370">
        <v>0.23529411764705882</v>
      </c>
    </row>
    <row r="40" spans="2:17" ht="28.8" customHeight="1" x14ac:dyDescent="0.45">
      <c r="B40" s="600"/>
      <c r="C40" s="309" t="s">
        <v>509</v>
      </c>
      <c r="D40" s="170" t="s">
        <v>321</v>
      </c>
      <c r="E40" s="171" t="s">
        <v>11</v>
      </c>
      <c r="F40" s="48" t="s">
        <v>326</v>
      </c>
      <c r="G40" s="48" t="s">
        <v>480</v>
      </c>
      <c r="H40" s="281" t="s">
        <v>595</v>
      </c>
      <c r="I40" s="308"/>
      <c r="J40" s="226"/>
      <c r="K40" s="209"/>
      <c r="L40" s="368">
        <v>1</v>
      </c>
      <c r="M40" s="369">
        <v>0</v>
      </c>
      <c r="N40" s="386">
        <v>0</v>
      </c>
      <c r="O40" s="368">
        <v>0.58823529411764708</v>
      </c>
      <c r="P40" s="369">
        <v>0.17647058823529413</v>
      </c>
      <c r="Q40" s="370">
        <v>0.23529411764705882</v>
      </c>
    </row>
    <row r="41" spans="2:17" ht="44.25" x14ac:dyDescent="0.45">
      <c r="B41" s="600"/>
      <c r="C41" s="17" t="s">
        <v>510</v>
      </c>
      <c r="D41" s="158" t="s">
        <v>576</v>
      </c>
      <c r="E41" s="48" t="s">
        <v>52</v>
      </c>
      <c r="F41" s="323"/>
      <c r="G41" s="313" t="s">
        <v>487</v>
      </c>
      <c r="H41" s="288" t="s">
        <v>596</v>
      </c>
      <c r="I41" s="304" t="s">
        <v>593</v>
      </c>
      <c r="J41" s="289"/>
      <c r="K41" s="209"/>
      <c r="L41" s="368">
        <v>0.61111111111111116</v>
      </c>
      <c r="M41" s="369">
        <v>0.33333333333333331</v>
      </c>
      <c r="N41" s="386">
        <v>5.5555555555555552E-2</v>
      </c>
      <c r="O41" s="368"/>
      <c r="P41" s="369"/>
      <c r="Q41" s="370"/>
    </row>
    <row r="42" spans="2:17" ht="28.8" customHeight="1" thickBot="1" x14ac:dyDescent="0.5">
      <c r="B42" s="601"/>
      <c r="C42" s="309" t="s">
        <v>443</v>
      </c>
      <c r="D42" s="170" t="s">
        <v>51</v>
      </c>
      <c r="E42" s="171" t="s">
        <v>52</v>
      </c>
      <c r="F42" s="48" t="s">
        <v>153</v>
      </c>
      <c r="G42" s="48" t="s">
        <v>464</v>
      </c>
      <c r="H42" s="281" t="s">
        <v>540</v>
      </c>
      <c r="I42" s="308" t="s">
        <v>465</v>
      </c>
      <c r="J42" s="226"/>
      <c r="K42" s="209"/>
      <c r="L42" s="368">
        <v>0.88888888888888884</v>
      </c>
      <c r="M42" s="369">
        <v>0.1111111111111111</v>
      </c>
      <c r="N42" s="386">
        <v>0</v>
      </c>
      <c r="O42" s="368">
        <v>0.23529411764705882</v>
      </c>
      <c r="P42" s="369">
        <v>0.52941176470588236</v>
      </c>
      <c r="Q42" s="370">
        <v>0.23529411764705882</v>
      </c>
    </row>
    <row r="43" spans="2:17" ht="28.5" x14ac:dyDescent="0.45">
      <c r="B43" s="600" t="s">
        <v>302</v>
      </c>
      <c r="C43" s="309" t="s">
        <v>511</v>
      </c>
      <c r="D43" s="170" t="s">
        <v>66</v>
      </c>
      <c r="E43" s="171" t="s">
        <v>11</v>
      </c>
      <c r="F43" s="48" t="s">
        <v>70</v>
      </c>
      <c r="G43" s="48" t="s">
        <v>290</v>
      </c>
      <c r="H43" s="281" t="s">
        <v>545</v>
      </c>
      <c r="I43" s="308" t="s">
        <v>466</v>
      </c>
      <c r="J43" s="226"/>
      <c r="K43" s="209"/>
      <c r="L43" s="368">
        <v>1</v>
      </c>
      <c r="M43" s="369">
        <v>0</v>
      </c>
      <c r="N43" s="386">
        <v>0</v>
      </c>
      <c r="O43" s="368">
        <v>0.47058823529411764</v>
      </c>
      <c r="P43" s="369">
        <v>0.29411764705882354</v>
      </c>
      <c r="Q43" s="370">
        <v>0.23529411764705882</v>
      </c>
    </row>
    <row r="44" spans="2:17" ht="42.75" x14ac:dyDescent="0.45">
      <c r="B44" s="600"/>
      <c r="C44" s="309" t="s">
        <v>512</v>
      </c>
      <c r="D44" s="170" t="s">
        <v>69</v>
      </c>
      <c r="E44" s="171" t="s">
        <v>11</v>
      </c>
      <c r="F44" s="48" t="s">
        <v>61</v>
      </c>
      <c r="G44" s="48" t="s">
        <v>488</v>
      </c>
      <c r="H44" s="281" t="s">
        <v>544</v>
      </c>
      <c r="I44" s="308" t="s">
        <v>466</v>
      </c>
      <c r="J44" s="226"/>
      <c r="K44" s="209"/>
      <c r="L44" s="368">
        <v>0.94444444444444442</v>
      </c>
      <c r="M44" s="369">
        <v>0</v>
      </c>
      <c r="N44" s="386">
        <v>5.5555555555555552E-2</v>
      </c>
      <c r="O44" s="368">
        <v>0.58823529411764708</v>
      </c>
      <c r="P44" s="369">
        <v>0.23529411764705882</v>
      </c>
      <c r="Q44" s="370">
        <v>0.17647058823529413</v>
      </c>
    </row>
    <row r="45" spans="2:17" ht="15.75" x14ac:dyDescent="0.45">
      <c r="B45" s="600"/>
      <c r="C45" s="407" t="s">
        <v>119</v>
      </c>
      <c r="D45" s="183" t="s">
        <v>313</v>
      </c>
      <c r="E45" s="4" t="s">
        <v>104</v>
      </c>
      <c r="F45" s="4"/>
      <c r="G45" s="34"/>
      <c r="H45" s="286" t="s">
        <v>541</v>
      </c>
      <c r="I45" s="286"/>
      <c r="J45" s="593" t="s">
        <v>447</v>
      </c>
      <c r="K45" s="209"/>
      <c r="L45" s="368">
        <v>0.61111111111111116</v>
      </c>
      <c r="M45" s="369">
        <v>0.33333333333333331</v>
      </c>
      <c r="N45" s="386">
        <v>5.5555555555555552E-2</v>
      </c>
      <c r="O45" s="376"/>
      <c r="P45" s="377"/>
      <c r="Q45" s="378"/>
    </row>
    <row r="46" spans="2:17" ht="15.75" x14ac:dyDescent="0.45">
      <c r="B46" s="600"/>
      <c r="C46" s="407" t="s">
        <v>120</v>
      </c>
      <c r="D46" s="183" t="s">
        <v>315</v>
      </c>
      <c r="E46" s="4" t="s">
        <v>104</v>
      </c>
      <c r="F46" s="4"/>
      <c r="G46" s="34"/>
      <c r="H46" s="286" t="s">
        <v>542</v>
      </c>
      <c r="I46" s="286"/>
      <c r="J46" s="594"/>
      <c r="K46" s="209"/>
      <c r="L46" s="368">
        <v>0.66666666666666663</v>
      </c>
      <c r="M46" s="369">
        <v>0.27777777777777779</v>
      </c>
      <c r="N46" s="386">
        <v>5.5555555555555552E-2</v>
      </c>
      <c r="O46" s="376"/>
      <c r="P46" s="377"/>
      <c r="Q46" s="378"/>
    </row>
    <row r="47" spans="2:17" ht="16.149999999999999" thickBot="1" x14ac:dyDescent="0.5">
      <c r="B47" s="601"/>
      <c r="C47" s="407" t="s">
        <v>121</v>
      </c>
      <c r="D47" s="183" t="s">
        <v>314</v>
      </c>
      <c r="E47" s="51" t="s">
        <v>104</v>
      </c>
      <c r="F47" s="4"/>
      <c r="G47" s="34"/>
      <c r="H47" s="286" t="s">
        <v>543</v>
      </c>
      <c r="I47" s="286"/>
      <c r="J47" s="595"/>
      <c r="K47" s="209"/>
      <c r="L47" s="368">
        <v>0.66666666666666663</v>
      </c>
      <c r="M47" s="369">
        <v>0.27777777777777779</v>
      </c>
      <c r="N47" s="386">
        <v>5.5555555555555552E-2</v>
      </c>
      <c r="O47" s="368"/>
      <c r="P47" s="369"/>
      <c r="Q47" s="370"/>
    </row>
    <row r="48" spans="2:17" x14ac:dyDescent="0.45">
      <c r="B48" s="599" t="s">
        <v>333</v>
      </c>
      <c r="C48" s="309" t="s">
        <v>508</v>
      </c>
      <c r="D48" s="321" t="s">
        <v>56</v>
      </c>
      <c r="E48" s="171" t="s">
        <v>57</v>
      </c>
      <c r="F48" s="4" t="s">
        <v>324</v>
      </c>
      <c r="G48" s="4" t="s">
        <v>324</v>
      </c>
      <c r="H48" s="286" t="s">
        <v>564</v>
      </c>
      <c r="I48" s="302"/>
      <c r="J48" s="239"/>
      <c r="K48" s="209"/>
      <c r="L48" s="368">
        <v>0.88888888888888884</v>
      </c>
      <c r="M48" s="369">
        <v>0.1111111111111111</v>
      </c>
      <c r="N48" s="386">
        <v>0</v>
      </c>
      <c r="O48" s="368">
        <v>0.41176470588235292</v>
      </c>
      <c r="P48" s="369">
        <v>5.8823529411764705E-2</v>
      </c>
      <c r="Q48" s="370">
        <v>0.52941176470588236</v>
      </c>
    </row>
    <row r="49" spans="2:17" x14ac:dyDescent="0.45">
      <c r="B49" s="600"/>
      <c r="C49" s="167" t="s">
        <v>513</v>
      </c>
      <c r="D49" s="58" t="s">
        <v>26</v>
      </c>
      <c r="E49" s="271" t="s">
        <v>57</v>
      </c>
      <c r="F49" s="15"/>
      <c r="G49" s="62"/>
      <c r="H49" s="295" t="s">
        <v>550</v>
      </c>
      <c r="I49" s="301"/>
      <c r="J49" s="343"/>
      <c r="K49" s="209"/>
      <c r="L49" s="368"/>
      <c r="M49" s="369"/>
      <c r="N49" s="386"/>
      <c r="O49" s="368"/>
      <c r="P49" s="369"/>
      <c r="Q49" s="370"/>
    </row>
    <row r="50" spans="2:17" ht="14.65" thickBot="1" x14ac:dyDescent="0.5">
      <c r="B50" s="601"/>
      <c r="C50" s="18" t="s">
        <v>514</v>
      </c>
      <c r="D50" s="196" t="s">
        <v>331</v>
      </c>
      <c r="E50" s="157" t="s">
        <v>185</v>
      </c>
      <c r="F50" s="156"/>
      <c r="G50" s="296"/>
      <c r="H50" s="351" t="s">
        <v>565</v>
      </c>
      <c r="I50" s="352"/>
      <c r="J50" s="242"/>
      <c r="K50" s="209"/>
      <c r="L50" s="371">
        <v>0.33333333333333331</v>
      </c>
      <c r="M50" s="372">
        <v>0.44444444444444442</v>
      </c>
      <c r="N50" s="387">
        <v>0.22222222222222221</v>
      </c>
      <c r="O50" s="388"/>
      <c r="P50" s="389"/>
      <c r="Q50" s="390"/>
    </row>
    <row r="51" spans="2:17" ht="20" customHeight="1" x14ac:dyDescent="0.45">
      <c r="B51" s="342"/>
      <c r="C51" s="66"/>
      <c r="D51" s="207"/>
      <c r="E51" s="67"/>
      <c r="F51" s="83"/>
      <c r="G51" s="356"/>
      <c r="H51" s="357"/>
      <c r="I51" s="357"/>
      <c r="J51" s="357"/>
      <c r="K51" s="209"/>
      <c r="L51" s="316"/>
      <c r="M51" s="316"/>
      <c r="N51" s="316"/>
      <c r="O51" s="333"/>
      <c r="P51" s="333"/>
      <c r="Q51" s="333"/>
    </row>
    <row r="52" spans="2:17" ht="20" customHeight="1" x14ac:dyDescent="0.45">
      <c r="C52" s="210" t="s">
        <v>467</v>
      </c>
      <c r="D52" s="587" t="s">
        <v>468</v>
      </c>
      <c r="E52" s="588"/>
      <c r="F52" s="589"/>
      <c r="G52" s="358"/>
      <c r="H52" s="358"/>
      <c r="I52" s="335"/>
      <c r="J52" s="335"/>
      <c r="K52" s="209"/>
    </row>
    <row r="53" spans="2:17" ht="20" customHeight="1" thickBot="1" x14ac:dyDescent="0.5"/>
    <row r="54" spans="2:17" ht="26" customHeight="1" thickBot="1" x14ac:dyDescent="0.5">
      <c r="C54" s="580" t="s">
        <v>78</v>
      </c>
      <c r="D54" s="581"/>
      <c r="E54" s="581"/>
      <c r="F54" s="581"/>
      <c r="G54" s="581"/>
      <c r="H54" s="581"/>
      <c r="I54" s="582"/>
      <c r="J54" s="583"/>
      <c r="K54" s="70"/>
      <c r="L54" s="565" t="s">
        <v>586</v>
      </c>
      <c r="M54" s="568"/>
      <c r="N54" s="569"/>
      <c r="O54" s="565" t="s">
        <v>588</v>
      </c>
      <c r="P54" s="566"/>
      <c r="Q54" s="567"/>
    </row>
    <row r="55" spans="2:17" ht="26" customHeight="1" thickBot="1" x14ac:dyDescent="0.5">
      <c r="C55" s="338" t="s">
        <v>433</v>
      </c>
      <c r="D55" s="334" t="s">
        <v>2</v>
      </c>
      <c r="E55" s="334" t="s">
        <v>3</v>
      </c>
      <c r="F55" s="334" t="s">
        <v>445</v>
      </c>
      <c r="G55" s="339" t="s">
        <v>452</v>
      </c>
      <c r="H55" s="334" t="s">
        <v>442</v>
      </c>
      <c r="I55" s="339" t="s">
        <v>439</v>
      </c>
      <c r="J55" s="340" t="s">
        <v>8</v>
      </c>
      <c r="K55" s="306"/>
      <c r="L55" s="380" t="s">
        <v>43</v>
      </c>
      <c r="M55" s="381" t="s">
        <v>135</v>
      </c>
      <c r="N55" s="381" t="s">
        <v>448</v>
      </c>
      <c r="O55" s="381" t="s">
        <v>43</v>
      </c>
      <c r="P55" s="381" t="s">
        <v>135</v>
      </c>
      <c r="Q55" s="382" t="s">
        <v>448</v>
      </c>
    </row>
    <row r="56" spans="2:17" ht="15.75" x14ac:dyDescent="0.45">
      <c r="B56" s="599" t="s">
        <v>484</v>
      </c>
      <c r="C56" s="348" t="s">
        <v>520</v>
      </c>
      <c r="D56" s="345" t="s">
        <v>46</v>
      </c>
      <c r="E56" s="346" t="s">
        <v>11</v>
      </c>
      <c r="F56" s="347" t="s">
        <v>154</v>
      </c>
      <c r="G56" s="347" t="s">
        <v>582</v>
      </c>
      <c r="H56" s="349" t="s">
        <v>567</v>
      </c>
      <c r="I56" s="350" t="s">
        <v>473</v>
      </c>
      <c r="J56" s="264"/>
      <c r="K56" s="209"/>
      <c r="L56" s="365">
        <v>0.82352941176470584</v>
      </c>
      <c r="M56" s="366">
        <v>0.11764705882352941</v>
      </c>
      <c r="N56" s="367">
        <v>5.8823529411764705E-2</v>
      </c>
      <c r="O56" s="365">
        <v>0.35714285714285715</v>
      </c>
      <c r="P56" s="366">
        <v>0.5714285714285714</v>
      </c>
      <c r="Q56" s="367">
        <v>7.1428571428571425E-2</v>
      </c>
    </row>
    <row r="57" spans="2:17" ht="46.25" customHeight="1" x14ac:dyDescent="0.45">
      <c r="B57" s="600"/>
      <c r="C57" s="17" t="s">
        <v>474</v>
      </c>
      <c r="D57" s="158" t="s">
        <v>319</v>
      </c>
      <c r="E57" s="48" t="s">
        <v>11</v>
      </c>
      <c r="F57" s="318" t="s">
        <v>323</v>
      </c>
      <c r="G57" s="318" t="s">
        <v>581</v>
      </c>
      <c r="H57" s="282" t="s">
        <v>578</v>
      </c>
      <c r="I57" s="303"/>
      <c r="J57" s="228" t="s">
        <v>579</v>
      </c>
      <c r="K57" s="209"/>
      <c r="L57" s="368">
        <v>0.52941176470588236</v>
      </c>
      <c r="M57" s="369">
        <v>0.23529411764705882</v>
      </c>
      <c r="N57" s="370">
        <v>0.23529411764705882</v>
      </c>
      <c r="O57" s="368">
        <v>0.5</v>
      </c>
      <c r="P57" s="369">
        <v>7.1428571428571425E-2</v>
      </c>
      <c r="Q57" s="370">
        <v>0.42857142857142855</v>
      </c>
    </row>
    <row r="58" spans="2:17" ht="28.5" x14ac:dyDescent="0.45">
      <c r="B58" s="600"/>
      <c r="C58" s="309" t="s">
        <v>516</v>
      </c>
      <c r="D58" s="322" t="s">
        <v>48</v>
      </c>
      <c r="E58" s="171" t="s">
        <v>11</v>
      </c>
      <c r="F58" s="175" t="s">
        <v>470</v>
      </c>
      <c r="G58" s="175" t="s">
        <v>472</v>
      </c>
      <c r="H58" s="619" t="s">
        <v>568</v>
      </c>
      <c r="I58" s="628"/>
      <c r="J58" s="621"/>
      <c r="K58" s="209"/>
      <c r="L58" s="368">
        <v>0.94117647058823528</v>
      </c>
      <c r="M58" s="369">
        <v>0</v>
      </c>
      <c r="N58" s="370">
        <v>5.8823529411764705E-2</v>
      </c>
      <c r="O58" s="368">
        <v>0.9285714285714286</v>
      </c>
      <c r="P58" s="369">
        <v>0</v>
      </c>
      <c r="Q58" s="370">
        <v>7.1428571428571425E-2</v>
      </c>
    </row>
    <row r="59" spans="2:17" ht="28.9" thickBot="1" x14ac:dyDescent="0.5">
      <c r="B59" s="601"/>
      <c r="C59" s="309" t="s">
        <v>527</v>
      </c>
      <c r="D59" s="322" t="s">
        <v>51</v>
      </c>
      <c r="E59" s="171" t="s">
        <v>11</v>
      </c>
      <c r="F59" s="175" t="s">
        <v>469</v>
      </c>
      <c r="G59" s="175" t="s">
        <v>469</v>
      </c>
      <c r="H59" s="619" t="s">
        <v>529</v>
      </c>
      <c r="I59" s="629"/>
      <c r="J59" s="630"/>
      <c r="K59" s="209"/>
      <c r="L59" s="368">
        <v>0.82352941176470584</v>
      </c>
      <c r="M59" s="369">
        <v>5.8823529411764705E-2</v>
      </c>
      <c r="N59" s="370">
        <v>0.11764705882352941</v>
      </c>
      <c r="O59" s="368">
        <v>0.7857142857142857</v>
      </c>
      <c r="P59" s="369">
        <v>7.1428571428571425E-2</v>
      </c>
      <c r="Q59" s="370">
        <v>0.14285714285714285</v>
      </c>
    </row>
    <row r="60" spans="2:17" ht="28.5" x14ac:dyDescent="0.45">
      <c r="B60" s="600" t="s">
        <v>302</v>
      </c>
      <c r="C60" s="309" t="s">
        <v>503</v>
      </c>
      <c r="D60" s="170" t="s">
        <v>66</v>
      </c>
      <c r="E60" s="171" t="s">
        <v>11</v>
      </c>
      <c r="F60" s="48" t="s">
        <v>67</v>
      </c>
      <c r="G60" s="48" t="s">
        <v>67</v>
      </c>
      <c r="H60" s="281" t="s">
        <v>569</v>
      </c>
      <c r="I60" s="308"/>
      <c r="J60" s="226"/>
      <c r="K60" s="209"/>
      <c r="L60" s="368">
        <v>0.94117647058823528</v>
      </c>
      <c r="M60" s="369">
        <v>0</v>
      </c>
      <c r="N60" s="370">
        <v>5.8823529411764705E-2</v>
      </c>
      <c r="O60" s="368">
        <v>0.5714285714285714</v>
      </c>
      <c r="P60" s="369">
        <v>0.2857142857142857</v>
      </c>
      <c r="Q60" s="370">
        <v>0.14285714285714285</v>
      </c>
    </row>
    <row r="61" spans="2:17" ht="28.5" x14ac:dyDescent="0.45">
      <c r="B61" s="600"/>
      <c r="C61" s="309" t="s">
        <v>504</v>
      </c>
      <c r="D61" s="170" t="s">
        <v>69</v>
      </c>
      <c r="E61" s="171" t="s">
        <v>11</v>
      </c>
      <c r="F61" s="171" t="s">
        <v>70</v>
      </c>
      <c r="G61" s="171" t="s">
        <v>290</v>
      </c>
      <c r="H61" s="625" t="s">
        <v>531</v>
      </c>
      <c r="I61" s="631"/>
      <c r="J61" s="624"/>
      <c r="K61" s="209"/>
      <c r="L61" s="368">
        <v>0.88235294117647056</v>
      </c>
      <c r="M61" s="369">
        <v>5.8823529411764705E-2</v>
      </c>
      <c r="N61" s="370">
        <v>5.8823529411764705E-2</v>
      </c>
      <c r="O61" s="368">
        <v>0.7857142857142857</v>
      </c>
      <c r="P61" s="369">
        <v>0.14285714285714285</v>
      </c>
      <c r="Q61" s="370">
        <v>7.1428571428571425E-2</v>
      </c>
    </row>
    <row r="62" spans="2:17" ht="28.8" customHeight="1" x14ac:dyDescent="0.45">
      <c r="B62" s="600"/>
      <c r="C62" s="309" t="s">
        <v>119</v>
      </c>
      <c r="D62" s="324" t="s">
        <v>313</v>
      </c>
      <c r="E62" s="325" t="s">
        <v>104</v>
      </c>
      <c r="F62" s="79"/>
      <c r="G62" s="82"/>
      <c r="H62" s="282" t="s">
        <v>533</v>
      </c>
      <c r="I62" s="299"/>
      <c r="J62" s="228"/>
      <c r="K62" s="209"/>
      <c r="L62" s="368">
        <v>0.70588235294117652</v>
      </c>
      <c r="M62" s="369">
        <v>0.11764705882352941</v>
      </c>
      <c r="N62" s="370">
        <v>0.17647058823529413</v>
      </c>
      <c r="O62" s="368"/>
      <c r="P62" s="369"/>
      <c r="Q62" s="370"/>
    </row>
    <row r="63" spans="2:17" ht="15.75" x14ac:dyDescent="0.45">
      <c r="B63" s="600"/>
      <c r="C63" s="408" t="s">
        <v>120</v>
      </c>
      <c r="D63" s="324" t="s">
        <v>315</v>
      </c>
      <c r="E63" s="325" t="s">
        <v>104</v>
      </c>
      <c r="F63" s="79"/>
      <c r="G63" s="82"/>
      <c r="H63" s="282" t="s">
        <v>532</v>
      </c>
      <c r="I63" s="299"/>
      <c r="J63" s="228"/>
      <c r="K63" s="209"/>
      <c r="L63" s="368">
        <v>0.76470588235294112</v>
      </c>
      <c r="M63" s="369">
        <v>5.8823529411764705E-2</v>
      </c>
      <c r="N63" s="370">
        <v>0.17647058823529413</v>
      </c>
      <c r="O63" s="368"/>
      <c r="P63" s="369"/>
      <c r="Q63" s="370"/>
    </row>
    <row r="64" spans="2:17" ht="28.8" customHeight="1" thickBot="1" x14ac:dyDescent="0.5">
      <c r="B64" s="601"/>
      <c r="C64" s="364" t="s">
        <v>121</v>
      </c>
      <c r="D64" s="53" t="s">
        <v>314</v>
      </c>
      <c r="E64" s="51" t="s">
        <v>104</v>
      </c>
      <c r="F64" s="79"/>
      <c r="G64" s="82"/>
      <c r="H64" s="282" t="s">
        <v>534</v>
      </c>
      <c r="I64" s="299"/>
      <c r="J64" s="228"/>
      <c r="K64" s="209"/>
      <c r="L64" s="368">
        <v>0.6470588235294118</v>
      </c>
      <c r="M64" s="369">
        <v>0.17647058823529413</v>
      </c>
      <c r="N64" s="370">
        <v>0.17647058823529413</v>
      </c>
      <c r="O64" s="368"/>
      <c r="P64" s="369"/>
      <c r="Q64" s="370"/>
    </row>
    <row r="65" spans="2:17" x14ac:dyDescent="0.45">
      <c r="B65" s="599" t="s">
        <v>333</v>
      </c>
      <c r="C65" s="309" t="s">
        <v>505</v>
      </c>
      <c r="D65" s="170" t="s">
        <v>598</v>
      </c>
      <c r="E65" s="171" t="s">
        <v>52</v>
      </c>
      <c r="F65" s="175" t="s">
        <v>83</v>
      </c>
      <c r="G65" s="175" t="s">
        <v>83</v>
      </c>
      <c r="H65" s="632" t="s">
        <v>570</v>
      </c>
      <c r="I65" s="633" t="s">
        <v>473</v>
      </c>
      <c r="J65" s="634"/>
      <c r="K65" s="209"/>
      <c r="L65" s="368">
        <v>0.88235294117647056</v>
      </c>
      <c r="M65" s="369">
        <v>5.8823529411764705E-2</v>
      </c>
      <c r="N65" s="370">
        <v>5.8823529411764705E-2</v>
      </c>
      <c r="O65" s="368">
        <v>0.8571428571428571</v>
      </c>
      <c r="P65" s="369">
        <v>0</v>
      </c>
      <c r="Q65" s="370">
        <v>0.14285714285714285</v>
      </c>
    </row>
    <row r="66" spans="2:17" ht="28.5" x14ac:dyDescent="0.45">
      <c r="B66" s="600"/>
      <c r="C66" s="309" t="s">
        <v>521</v>
      </c>
      <c r="D66" s="170" t="s">
        <v>334</v>
      </c>
      <c r="E66" s="171" t="s">
        <v>52</v>
      </c>
      <c r="F66" s="47" t="s">
        <v>336</v>
      </c>
      <c r="G66" s="47" t="s">
        <v>336</v>
      </c>
      <c r="H66" s="282" t="s">
        <v>535</v>
      </c>
      <c r="I66" s="299"/>
      <c r="J66" s="228"/>
      <c r="K66" s="209"/>
      <c r="L66" s="368">
        <v>0.82352941176470584</v>
      </c>
      <c r="M66" s="369">
        <v>0.11764705882352941</v>
      </c>
      <c r="N66" s="370">
        <v>5.8823529411764705E-2</v>
      </c>
      <c r="O66" s="368">
        <v>0.42857142857142855</v>
      </c>
      <c r="P66" s="369">
        <v>0.21428571428571427</v>
      </c>
      <c r="Q66" s="370">
        <v>0.35714285714285715</v>
      </c>
    </row>
    <row r="67" spans="2:17" ht="28.5" x14ac:dyDescent="0.45">
      <c r="B67" s="600"/>
      <c r="C67" s="17" t="s">
        <v>522</v>
      </c>
      <c r="D67" s="158" t="s">
        <v>86</v>
      </c>
      <c r="E67" s="48" t="s">
        <v>52</v>
      </c>
      <c r="F67" s="47" t="s">
        <v>87</v>
      </c>
      <c r="G67" s="47" t="s">
        <v>87</v>
      </c>
      <c r="H67" s="282" t="s">
        <v>592</v>
      </c>
      <c r="I67" s="299"/>
      <c r="J67" s="228"/>
      <c r="K67" s="209"/>
      <c r="L67" s="368">
        <v>0.6470588235294118</v>
      </c>
      <c r="M67" s="369">
        <v>0.29411764705882354</v>
      </c>
      <c r="N67" s="370">
        <v>5.8823529411764705E-2</v>
      </c>
      <c r="O67" s="368">
        <v>0.7142857142857143</v>
      </c>
      <c r="P67" s="369">
        <v>0.14285714285714285</v>
      </c>
      <c r="Q67" s="370">
        <v>0.14285714285714285</v>
      </c>
    </row>
    <row r="68" spans="2:17" ht="15.75" x14ac:dyDescent="0.45">
      <c r="B68" s="600"/>
      <c r="C68" s="17" t="s">
        <v>523</v>
      </c>
      <c r="D68" s="158" t="s">
        <v>89</v>
      </c>
      <c r="E68" s="31" t="s">
        <v>52</v>
      </c>
      <c r="F68" s="47" t="s">
        <v>87</v>
      </c>
      <c r="G68" s="47">
        <v>2</v>
      </c>
      <c r="H68" s="282" t="s">
        <v>536</v>
      </c>
      <c r="I68" s="299"/>
      <c r="J68" s="228"/>
      <c r="K68" s="209"/>
      <c r="L68" s="368">
        <v>0.6470588235294118</v>
      </c>
      <c r="M68" s="369">
        <v>0.23529411764705882</v>
      </c>
      <c r="N68" s="370">
        <v>0.11764705882352941</v>
      </c>
      <c r="O68" s="368">
        <v>0.5714285714285714</v>
      </c>
      <c r="P68" s="369">
        <v>0.2857142857142857</v>
      </c>
      <c r="Q68" s="370">
        <v>0.14285714285714285</v>
      </c>
    </row>
    <row r="69" spans="2:17" ht="31.5" x14ac:dyDescent="0.45">
      <c r="B69" s="600"/>
      <c r="C69" s="309" t="s">
        <v>524</v>
      </c>
      <c r="D69" s="322" t="s">
        <v>91</v>
      </c>
      <c r="E69" s="171" t="s">
        <v>11</v>
      </c>
      <c r="F69" s="313" t="s">
        <v>471</v>
      </c>
      <c r="G69" s="313" t="s">
        <v>483</v>
      </c>
      <c r="H69" s="282" t="s">
        <v>580</v>
      </c>
      <c r="I69" s="299" t="s">
        <v>537</v>
      </c>
      <c r="J69" s="228"/>
      <c r="K69" s="209"/>
      <c r="L69" s="368">
        <v>0.76470588235294112</v>
      </c>
      <c r="M69" s="369">
        <v>0.11764705882352941</v>
      </c>
      <c r="N69" s="370">
        <v>0.11764705882352941</v>
      </c>
      <c r="O69" s="368">
        <v>0.42857142857142855</v>
      </c>
      <c r="P69" s="369">
        <v>0.21428571428571427</v>
      </c>
      <c r="Q69" s="370">
        <v>0.35714285714285715</v>
      </c>
    </row>
    <row r="70" spans="2:17" ht="15.75" x14ac:dyDescent="0.45">
      <c r="B70" s="600"/>
      <c r="C70" s="309" t="s">
        <v>525</v>
      </c>
      <c r="D70" s="322" t="s">
        <v>93</v>
      </c>
      <c r="E70" s="171" t="s">
        <v>11</v>
      </c>
      <c r="F70" s="47" t="s">
        <v>67</v>
      </c>
      <c r="G70" s="47" t="s">
        <v>67</v>
      </c>
      <c r="H70" s="282" t="s">
        <v>538</v>
      </c>
      <c r="I70" s="299"/>
      <c r="J70" s="228"/>
      <c r="K70" s="209"/>
      <c r="L70" s="368">
        <v>0.70588235294117652</v>
      </c>
      <c r="M70" s="369">
        <v>0.17647058823529413</v>
      </c>
      <c r="N70" s="370">
        <v>0.11764705882352941</v>
      </c>
      <c r="O70" s="368">
        <v>0.5</v>
      </c>
      <c r="P70" s="369">
        <v>0.21428571428571427</v>
      </c>
      <c r="Q70" s="370">
        <v>0.2857142857142857</v>
      </c>
    </row>
    <row r="71" spans="2:17" ht="16.149999999999999" thickBot="1" x14ac:dyDescent="0.5">
      <c r="B71" s="601"/>
      <c r="C71" s="354" t="s">
        <v>526</v>
      </c>
      <c r="D71" s="355" t="s">
        <v>268</v>
      </c>
      <c r="E71" s="172" t="s">
        <v>11</v>
      </c>
      <c r="F71" s="60" t="s">
        <v>269</v>
      </c>
      <c r="G71" s="60"/>
      <c r="H71" s="285" t="s">
        <v>539</v>
      </c>
      <c r="I71" s="305" t="s">
        <v>473</v>
      </c>
      <c r="J71" s="229"/>
      <c r="K71" s="209"/>
      <c r="L71" s="371">
        <v>0.70588235294117652</v>
      </c>
      <c r="M71" s="372">
        <v>0.17647058823529413</v>
      </c>
      <c r="N71" s="373">
        <v>0.11764705882352941</v>
      </c>
      <c r="O71" s="371">
        <v>0.35714285714285715</v>
      </c>
      <c r="P71" s="372">
        <v>0.42857142857142855</v>
      </c>
      <c r="Q71" s="373">
        <v>0.21428571428571427</v>
      </c>
    </row>
    <row r="72" spans="2:17" ht="20" customHeight="1" x14ac:dyDescent="0.45">
      <c r="B72" s="342"/>
      <c r="C72" s="66"/>
      <c r="D72" s="214"/>
      <c r="E72" s="67"/>
      <c r="F72" s="208"/>
      <c r="G72" s="208"/>
      <c r="H72" s="359"/>
      <c r="I72" s="359"/>
      <c r="J72" s="359"/>
      <c r="K72" s="209"/>
      <c r="L72" s="316"/>
      <c r="M72" s="316"/>
      <c r="N72" s="316"/>
      <c r="O72" s="316"/>
      <c r="P72" s="316"/>
      <c r="Q72" s="316"/>
    </row>
    <row r="73" spans="2:17" ht="20" customHeight="1" x14ac:dyDescent="0.45">
      <c r="C73" s="210" t="s">
        <v>467</v>
      </c>
      <c r="D73" s="587" t="s">
        <v>468</v>
      </c>
      <c r="E73" s="588"/>
      <c r="F73" s="589"/>
      <c r="G73" s="358"/>
      <c r="H73" s="358"/>
      <c r="I73" s="335"/>
      <c r="J73" s="335"/>
      <c r="K73" s="209"/>
    </row>
    <row r="74" spans="2:17" ht="20" customHeight="1" thickBot="1" x14ac:dyDescent="0.5"/>
    <row r="75" spans="2:17" s="293" customFormat="1" ht="26" customHeight="1" thickBot="1" x14ac:dyDescent="0.8">
      <c r="B75" s="409"/>
      <c r="C75" s="580" t="s">
        <v>101</v>
      </c>
      <c r="D75" s="581"/>
      <c r="E75" s="581"/>
      <c r="F75" s="581"/>
      <c r="G75" s="581"/>
      <c r="H75" s="581"/>
      <c r="I75" s="582"/>
      <c r="J75" s="583"/>
      <c r="K75" s="292"/>
      <c r="L75" s="565" t="s">
        <v>586</v>
      </c>
      <c r="M75" s="568"/>
      <c r="N75" s="569"/>
      <c r="O75" s="565" t="s">
        <v>589</v>
      </c>
      <c r="P75" s="566"/>
      <c r="Q75" s="567"/>
    </row>
    <row r="76" spans="2:17" ht="26" customHeight="1" thickBot="1" x14ac:dyDescent="0.5">
      <c r="C76" s="338" t="s">
        <v>433</v>
      </c>
      <c r="D76" s="334" t="s">
        <v>2</v>
      </c>
      <c r="E76" s="334" t="s">
        <v>3</v>
      </c>
      <c r="F76" s="334" t="s">
        <v>445</v>
      </c>
      <c r="G76" s="339" t="s">
        <v>452</v>
      </c>
      <c r="H76" s="334" t="s">
        <v>441</v>
      </c>
      <c r="I76" s="339" t="s">
        <v>439</v>
      </c>
      <c r="J76" s="340"/>
      <c r="K76" s="306"/>
      <c r="L76" s="380" t="s">
        <v>43</v>
      </c>
      <c r="M76" s="381" t="s">
        <v>135</v>
      </c>
      <c r="N76" s="382" t="s">
        <v>448</v>
      </c>
      <c r="O76" s="383" t="s">
        <v>43</v>
      </c>
      <c r="P76" s="381" t="s">
        <v>135</v>
      </c>
      <c r="Q76" s="382" t="s">
        <v>448</v>
      </c>
    </row>
    <row r="77" spans="2:17" ht="15.75" x14ac:dyDescent="0.45">
      <c r="B77" s="599" t="s">
        <v>484</v>
      </c>
      <c r="C77" s="348" t="s">
        <v>520</v>
      </c>
      <c r="D77" s="345" t="s">
        <v>46</v>
      </c>
      <c r="E77" s="346" t="s">
        <v>11</v>
      </c>
      <c r="F77" s="347" t="s">
        <v>159</v>
      </c>
      <c r="G77" s="347" t="s">
        <v>477</v>
      </c>
      <c r="H77" s="349" t="s">
        <v>571</v>
      </c>
      <c r="I77" s="349" t="s">
        <v>473</v>
      </c>
      <c r="J77" s="230"/>
      <c r="K77" s="209"/>
      <c r="L77" s="365">
        <v>0.82352941176470584</v>
      </c>
      <c r="M77" s="366">
        <v>0</v>
      </c>
      <c r="N77" s="367">
        <v>0.17647058823529413</v>
      </c>
      <c r="O77" s="374">
        <v>0.18181818181818182</v>
      </c>
      <c r="P77" s="366">
        <v>0.45454545454545453</v>
      </c>
      <c r="Q77" s="367">
        <v>0.36363636363636365</v>
      </c>
    </row>
    <row r="78" spans="2:17" ht="30" x14ac:dyDescent="0.45">
      <c r="B78" s="600"/>
      <c r="C78" s="309" t="s">
        <v>515</v>
      </c>
      <c r="D78" s="170" t="s">
        <v>319</v>
      </c>
      <c r="E78" s="171" t="s">
        <v>11</v>
      </c>
      <c r="F78" s="313" t="s">
        <v>475</v>
      </c>
      <c r="G78" s="313" t="s">
        <v>476</v>
      </c>
      <c r="H78" s="282" t="s">
        <v>574</v>
      </c>
      <c r="I78" s="287"/>
      <c r="J78" s="243"/>
      <c r="K78" s="209"/>
      <c r="L78" s="368">
        <v>0.70588235294117652</v>
      </c>
      <c r="M78" s="369">
        <v>5.8823529411764705E-2</v>
      </c>
      <c r="N78" s="370">
        <v>0.23529411764705882</v>
      </c>
      <c r="O78" s="375">
        <v>0.54545454545454541</v>
      </c>
      <c r="P78" s="369">
        <v>9.0909090909090912E-2</v>
      </c>
      <c r="Q78" s="370">
        <v>0.36363636363636365</v>
      </c>
    </row>
    <row r="79" spans="2:17" ht="15.75" x14ac:dyDescent="0.45">
      <c r="B79" s="600"/>
      <c r="C79" s="17" t="s">
        <v>516</v>
      </c>
      <c r="D79" s="179" t="s">
        <v>48</v>
      </c>
      <c r="E79" s="48" t="s">
        <v>11</v>
      </c>
      <c r="F79" s="47">
        <v>10</v>
      </c>
      <c r="G79" s="47"/>
      <c r="H79" s="282" t="s">
        <v>528</v>
      </c>
      <c r="I79" s="287"/>
      <c r="J79" s="243"/>
      <c r="K79" s="209"/>
      <c r="L79" s="368">
        <v>0.52941176470588236</v>
      </c>
      <c r="M79" s="369">
        <v>0.23529411764705882</v>
      </c>
      <c r="N79" s="370">
        <v>0.23529411764705882</v>
      </c>
      <c r="O79" s="375">
        <v>0</v>
      </c>
      <c r="P79" s="369">
        <v>0.45454545454545453</v>
      </c>
      <c r="Q79" s="370">
        <v>0.54545454545454541</v>
      </c>
    </row>
    <row r="80" spans="2:17" ht="16.149999999999999" thickBot="1" x14ac:dyDescent="0.5">
      <c r="B80" s="601"/>
      <c r="C80" s="309" t="s">
        <v>575</v>
      </c>
      <c r="D80" s="322" t="s">
        <v>51</v>
      </c>
      <c r="E80" s="171" t="s">
        <v>11</v>
      </c>
      <c r="F80" s="47" t="s">
        <v>429</v>
      </c>
      <c r="G80" s="47" t="s">
        <v>546</v>
      </c>
      <c r="H80" s="282" t="s">
        <v>573</v>
      </c>
      <c r="I80" s="303"/>
      <c r="J80" s="243"/>
      <c r="K80" s="209"/>
      <c r="L80" s="368">
        <v>0.88235294117647056</v>
      </c>
      <c r="M80" s="369">
        <v>0</v>
      </c>
      <c r="N80" s="370">
        <v>0.11764705882352941</v>
      </c>
      <c r="O80" s="375">
        <v>0.18181818181818182</v>
      </c>
      <c r="P80" s="369">
        <v>0.27272727272727271</v>
      </c>
      <c r="Q80" s="370">
        <v>0.54545454545454541</v>
      </c>
    </row>
    <row r="81" spans="2:17" ht="28.5" x14ac:dyDescent="0.45">
      <c r="B81" s="600" t="s">
        <v>302</v>
      </c>
      <c r="C81" s="309" t="s">
        <v>511</v>
      </c>
      <c r="D81" s="170" t="s">
        <v>66</v>
      </c>
      <c r="E81" s="171" t="s">
        <v>11</v>
      </c>
      <c r="F81" s="48" t="s">
        <v>70</v>
      </c>
      <c r="G81" s="48" t="s">
        <v>290</v>
      </c>
      <c r="H81" s="281" t="s">
        <v>545</v>
      </c>
      <c r="I81" s="308"/>
      <c r="J81" s="226"/>
      <c r="K81" s="209"/>
      <c r="L81" s="368">
        <v>0.82352941176470584</v>
      </c>
      <c r="M81" s="369">
        <v>0</v>
      </c>
      <c r="N81" s="370">
        <v>0.17647058823529413</v>
      </c>
      <c r="O81" s="375">
        <v>0.27272727272727271</v>
      </c>
      <c r="P81" s="369">
        <v>0.45454545454545453</v>
      </c>
      <c r="Q81" s="370">
        <v>0.27272727272727271</v>
      </c>
    </row>
    <row r="82" spans="2:17" ht="28.5" x14ac:dyDescent="0.45">
      <c r="B82" s="600"/>
      <c r="C82" s="309" t="s">
        <v>512</v>
      </c>
      <c r="D82" s="170" t="s">
        <v>69</v>
      </c>
      <c r="E82" s="171" t="s">
        <v>11</v>
      </c>
      <c r="F82" s="48" t="s">
        <v>61</v>
      </c>
      <c r="G82" s="48" t="s">
        <v>290</v>
      </c>
      <c r="H82" s="281" t="s">
        <v>591</v>
      </c>
      <c r="I82" s="308"/>
      <c r="J82" s="226"/>
      <c r="K82" s="209"/>
      <c r="L82" s="368">
        <v>0.82352941176470584</v>
      </c>
      <c r="M82" s="369">
        <v>0</v>
      </c>
      <c r="N82" s="370">
        <v>0.17647058823529413</v>
      </c>
      <c r="O82" s="375">
        <v>0.27272727272727271</v>
      </c>
      <c r="P82" s="369">
        <v>0.36363636363636365</v>
      </c>
      <c r="Q82" s="370">
        <v>0.36363636363636365</v>
      </c>
    </row>
    <row r="83" spans="2:17" ht="15.75" x14ac:dyDescent="0.45">
      <c r="B83" s="600"/>
      <c r="C83" s="17" t="s">
        <v>119</v>
      </c>
      <c r="D83" s="183" t="s">
        <v>313</v>
      </c>
      <c r="E83" s="4" t="s">
        <v>104</v>
      </c>
      <c r="F83" s="331"/>
      <c r="G83" s="31"/>
      <c r="H83" s="143" t="s">
        <v>541</v>
      </c>
      <c r="I83" s="143"/>
      <c r="J83" s="584" t="s">
        <v>447</v>
      </c>
      <c r="K83" s="209"/>
      <c r="L83" s="368">
        <v>0.41176470588235292</v>
      </c>
      <c r="M83" s="369">
        <v>0.29411764705882354</v>
      </c>
      <c r="N83" s="370">
        <v>0.29411764705882354</v>
      </c>
      <c r="O83" s="375"/>
      <c r="P83" s="369"/>
      <c r="Q83" s="370"/>
    </row>
    <row r="84" spans="2:17" ht="15.75" x14ac:dyDescent="0.45">
      <c r="B84" s="600"/>
      <c r="C84" s="17" t="s">
        <v>120</v>
      </c>
      <c r="D84" s="183" t="s">
        <v>315</v>
      </c>
      <c r="E84" s="4" t="s">
        <v>104</v>
      </c>
      <c r="F84" s="79"/>
      <c r="G84" s="82"/>
      <c r="H84" s="143" t="s">
        <v>542</v>
      </c>
      <c r="I84" s="143"/>
      <c r="J84" s="585"/>
      <c r="K84" s="209"/>
      <c r="L84" s="368">
        <v>0.41176470588235292</v>
      </c>
      <c r="M84" s="369">
        <v>0.29411764705882354</v>
      </c>
      <c r="N84" s="370">
        <v>0.29411764705882354</v>
      </c>
      <c r="O84" s="375"/>
      <c r="P84" s="369"/>
      <c r="Q84" s="370"/>
    </row>
    <row r="85" spans="2:17" ht="16.149999999999999" thickBot="1" x14ac:dyDescent="0.5">
      <c r="B85" s="601"/>
      <c r="C85" s="17" t="s">
        <v>121</v>
      </c>
      <c r="D85" s="183" t="s">
        <v>314</v>
      </c>
      <c r="E85" s="51" t="s">
        <v>104</v>
      </c>
      <c r="F85" s="79"/>
      <c r="G85" s="82"/>
      <c r="H85" s="143" t="s">
        <v>543</v>
      </c>
      <c r="I85" s="143"/>
      <c r="J85" s="586"/>
      <c r="K85" s="209"/>
      <c r="L85" s="368">
        <v>0.35294117647058826</v>
      </c>
      <c r="M85" s="369">
        <v>0.35294117647058826</v>
      </c>
      <c r="N85" s="370">
        <v>0.29411764705882354</v>
      </c>
      <c r="O85" s="375"/>
      <c r="P85" s="369"/>
      <c r="Q85" s="370"/>
    </row>
    <row r="86" spans="2:17" x14ac:dyDescent="0.45">
      <c r="B86" s="599" t="s">
        <v>333</v>
      </c>
      <c r="C86" s="17" t="s">
        <v>517</v>
      </c>
      <c r="D86" s="158" t="s">
        <v>598</v>
      </c>
      <c r="E86" s="48" t="s">
        <v>52</v>
      </c>
      <c r="F86" s="82"/>
      <c r="G86" s="47" t="s">
        <v>83</v>
      </c>
      <c r="H86" s="284" t="s">
        <v>547</v>
      </c>
      <c r="I86" s="284" t="s">
        <v>473</v>
      </c>
      <c r="J86" s="235"/>
      <c r="K86" s="209"/>
      <c r="L86" s="368">
        <v>0.47058823529411764</v>
      </c>
      <c r="M86" s="369">
        <v>0.11764705882352941</v>
      </c>
      <c r="N86" s="370">
        <v>0.41176470588235292</v>
      </c>
      <c r="O86" s="375"/>
      <c r="P86" s="369"/>
      <c r="Q86" s="370"/>
    </row>
    <row r="87" spans="2:17" ht="30" x14ac:dyDescent="0.45">
      <c r="B87" s="600"/>
      <c r="C87" s="309" t="s">
        <v>518</v>
      </c>
      <c r="D87" s="170" t="s">
        <v>106</v>
      </c>
      <c r="E87" s="171" t="s">
        <v>57</v>
      </c>
      <c r="F87" s="47" t="s">
        <v>160</v>
      </c>
      <c r="G87" s="47" t="s">
        <v>549</v>
      </c>
      <c r="H87" s="282" t="s">
        <v>572</v>
      </c>
      <c r="I87" s="299" t="s">
        <v>548</v>
      </c>
      <c r="J87" s="228"/>
      <c r="K87" s="209"/>
      <c r="L87" s="368">
        <v>0.70588235294117652</v>
      </c>
      <c r="M87" s="369">
        <v>0.11764705882352941</v>
      </c>
      <c r="N87" s="370">
        <v>0.17647058823529413</v>
      </c>
      <c r="O87" s="375">
        <v>0.27272727272727271</v>
      </c>
      <c r="P87" s="369">
        <v>0.36363636363636365</v>
      </c>
      <c r="Q87" s="370">
        <v>0.36363636363636365</v>
      </c>
    </row>
    <row r="88" spans="2:17" x14ac:dyDescent="0.45">
      <c r="B88" s="600"/>
      <c r="C88" s="167" t="s">
        <v>513</v>
      </c>
      <c r="D88" s="280" t="s">
        <v>26</v>
      </c>
      <c r="E88" s="271" t="s">
        <v>57</v>
      </c>
      <c r="F88" s="300"/>
      <c r="G88" s="300"/>
      <c r="H88" s="283" t="s">
        <v>550</v>
      </c>
      <c r="I88" s="298"/>
      <c r="J88" s="327"/>
      <c r="K88" s="209"/>
      <c r="L88" s="376"/>
      <c r="M88" s="377"/>
      <c r="N88" s="378"/>
      <c r="O88" s="375"/>
      <c r="P88" s="369"/>
      <c r="Q88" s="370"/>
    </row>
    <row r="89" spans="2:17" ht="14.65" thickBot="1" x14ac:dyDescent="0.5">
      <c r="B89" s="601"/>
      <c r="C89" s="18" t="s">
        <v>519</v>
      </c>
      <c r="D89" s="196" t="s">
        <v>331</v>
      </c>
      <c r="E89" s="157" t="s">
        <v>185</v>
      </c>
      <c r="F89" s="196"/>
      <c r="G89" s="196"/>
      <c r="H89" s="344" t="s">
        <v>565</v>
      </c>
      <c r="I89" s="353"/>
      <c r="J89" s="252"/>
      <c r="K89" s="209"/>
      <c r="L89" s="371">
        <v>0.35294117647058826</v>
      </c>
      <c r="M89" s="372">
        <v>0.23529411764705882</v>
      </c>
      <c r="N89" s="373">
        <v>0.41176470588235292</v>
      </c>
      <c r="O89" s="379"/>
      <c r="P89" s="372"/>
      <c r="Q89" s="373"/>
    </row>
    <row r="90" spans="2:17" ht="20" customHeight="1" x14ac:dyDescent="0.45">
      <c r="C90" s="523"/>
      <c r="D90" s="523"/>
      <c r="E90" s="523"/>
      <c r="F90" s="523"/>
      <c r="G90" s="523"/>
      <c r="H90" s="523"/>
      <c r="I90" s="335"/>
      <c r="J90" s="335"/>
      <c r="K90" s="209"/>
    </row>
    <row r="91" spans="2:17" ht="20" customHeight="1" x14ac:dyDescent="0.45">
      <c r="C91" s="210" t="s">
        <v>467</v>
      </c>
      <c r="D91" s="587" t="s">
        <v>468</v>
      </c>
      <c r="E91" s="588"/>
      <c r="F91" s="589"/>
      <c r="G91" s="335"/>
      <c r="H91" s="335"/>
      <c r="I91" s="335"/>
      <c r="J91" s="335"/>
      <c r="K91" s="209"/>
    </row>
    <row r="92" spans="2:17" ht="20" customHeight="1" x14ac:dyDescent="0.45">
      <c r="B92" s="410"/>
      <c r="C92" s="342"/>
      <c r="D92" s="317"/>
      <c r="E92" s="317"/>
      <c r="F92" s="317"/>
      <c r="G92" s="335"/>
      <c r="H92" s="335"/>
      <c r="I92" s="335"/>
      <c r="J92" s="335"/>
      <c r="K92" s="209"/>
    </row>
    <row r="93" spans="2:17" ht="20" hidden="1" customHeight="1" thickBot="1" x14ac:dyDescent="0.5">
      <c r="B93" s="410"/>
      <c r="C93" s="342"/>
      <c r="D93" s="317"/>
      <c r="E93" s="317"/>
      <c r="F93" s="317"/>
      <c r="G93" s="335"/>
      <c r="H93" s="335"/>
      <c r="I93" s="335"/>
      <c r="J93" s="335"/>
      <c r="K93" s="209"/>
    </row>
    <row r="94" spans="2:17" ht="16.149999999999999" hidden="1" thickBot="1" x14ac:dyDescent="0.55000000000000004">
      <c r="C94" s="608" t="s">
        <v>194</v>
      </c>
      <c r="D94" s="609"/>
      <c r="E94" s="609"/>
      <c r="F94" s="609"/>
      <c r="G94" s="609"/>
      <c r="H94" s="609"/>
      <c r="I94" s="610"/>
      <c r="J94" s="611"/>
      <c r="K94" s="200"/>
    </row>
    <row r="95" spans="2:17" ht="25.05" hidden="1" customHeight="1" thickBot="1" x14ac:dyDescent="0.5">
      <c r="C95" s="570" t="s">
        <v>100</v>
      </c>
      <c r="D95" s="571"/>
      <c r="E95" s="571"/>
      <c r="F95" s="571"/>
      <c r="G95" s="571"/>
      <c r="H95" s="571"/>
      <c r="I95" s="572"/>
      <c r="J95" s="573"/>
      <c r="K95" s="152"/>
    </row>
    <row r="96" spans="2:17" hidden="1" x14ac:dyDescent="0.45">
      <c r="C96" s="574" t="s">
        <v>409</v>
      </c>
      <c r="D96" s="575"/>
      <c r="E96" s="575"/>
      <c r="F96" s="575"/>
      <c r="G96" s="575"/>
      <c r="H96" s="575"/>
      <c r="I96" s="576"/>
      <c r="J96" s="577"/>
      <c r="K96" s="306"/>
    </row>
    <row r="97" spans="2:11" ht="14.25" hidden="1" customHeight="1" x14ac:dyDescent="0.45">
      <c r="C97" s="578" t="s">
        <v>410</v>
      </c>
      <c r="D97" s="465"/>
      <c r="E97" s="465"/>
      <c r="F97" s="465"/>
      <c r="G97" s="465"/>
      <c r="H97" s="465"/>
      <c r="I97" s="450"/>
      <c r="J97" s="579"/>
      <c r="K97" s="201"/>
    </row>
    <row r="98" spans="2:11" hidden="1" x14ac:dyDescent="0.45">
      <c r="C98" s="578"/>
      <c r="D98" s="465"/>
      <c r="E98" s="465"/>
      <c r="F98" s="465"/>
      <c r="G98" s="465"/>
      <c r="H98" s="465"/>
      <c r="I98" s="450"/>
      <c r="J98" s="579"/>
      <c r="K98" s="201"/>
    </row>
    <row r="99" spans="2:11" hidden="1" x14ac:dyDescent="0.45">
      <c r="C99" s="578"/>
      <c r="D99" s="465"/>
      <c r="E99" s="465"/>
      <c r="F99" s="465"/>
      <c r="G99" s="465"/>
      <c r="H99" s="465"/>
      <c r="I99" s="450"/>
      <c r="J99" s="579"/>
      <c r="K99" s="201"/>
    </row>
    <row r="100" spans="2:11" hidden="1" x14ac:dyDescent="0.45">
      <c r="C100" s="578"/>
      <c r="D100" s="465"/>
      <c r="E100" s="465"/>
      <c r="F100" s="465"/>
      <c r="G100" s="465"/>
      <c r="H100" s="465"/>
      <c r="I100" s="450"/>
      <c r="J100" s="579"/>
      <c r="K100" s="201"/>
    </row>
    <row r="101" spans="2:11" hidden="1" x14ac:dyDescent="0.45">
      <c r="C101" s="554" t="s">
        <v>433</v>
      </c>
      <c r="D101" s="474" t="s">
        <v>2</v>
      </c>
      <c r="E101" s="474" t="s">
        <v>3</v>
      </c>
      <c r="F101" s="474" t="s">
        <v>445</v>
      </c>
      <c r="G101" s="558" t="s">
        <v>452</v>
      </c>
      <c r="H101" s="474" t="s">
        <v>442</v>
      </c>
      <c r="I101" s="558"/>
      <c r="J101" s="539" t="s">
        <v>8</v>
      </c>
      <c r="K101" s="306"/>
    </row>
    <row r="102" spans="2:11" ht="14.65" hidden="1" thickBot="1" x14ac:dyDescent="0.5">
      <c r="C102" s="555"/>
      <c r="D102" s="519"/>
      <c r="E102" s="519"/>
      <c r="F102" s="519"/>
      <c r="G102" s="613"/>
      <c r="H102" s="519"/>
      <c r="I102" s="613"/>
      <c r="J102" s="540"/>
      <c r="K102" s="306"/>
    </row>
    <row r="103" spans="2:11" ht="20.100000000000001" hidden="1" customHeight="1" x14ac:dyDescent="0.45">
      <c r="B103" s="604" t="s">
        <v>302</v>
      </c>
      <c r="C103" s="290" t="s">
        <v>59</v>
      </c>
      <c r="D103" s="291" t="s">
        <v>60</v>
      </c>
      <c r="E103" s="332" t="s">
        <v>11</v>
      </c>
      <c r="F103" s="174" t="s">
        <v>61</v>
      </c>
      <c r="G103" s="297"/>
      <c r="H103" s="411"/>
      <c r="I103" s="412"/>
      <c r="J103" s="413"/>
      <c r="K103" s="209"/>
    </row>
    <row r="104" spans="2:11" ht="20.100000000000001" hidden="1" customHeight="1" x14ac:dyDescent="0.45">
      <c r="B104" s="605"/>
      <c r="C104" s="1" t="s">
        <v>63</v>
      </c>
      <c r="D104" s="2" t="s">
        <v>64</v>
      </c>
      <c r="E104" s="330" t="s">
        <v>11</v>
      </c>
      <c r="F104" s="171" t="s">
        <v>61</v>
      </c>
      <c r="G104" s="48"/>
      <c r="H104" s="414"/>
      <c r="I104" s="415"/>
      <c r="J104" s="416"/>
      <c r="K104" s="209"/>
    </row>
    <row r="105" spans="2:11" ht="20.100000000000001" hidden="1" customHeight="1" x14ac:dyDescent="0.45">
      <c r="B105" s="605"/>
      <c r="C105" s="1" t="s">
        <v>98</v>
      </c>
      <c r="D105" s="2" t="s">
        <v>66</v>
      </c>
      <c r="E105" s="330" t="s">
        <v>11</v>
      </c>
      <c r="F105" s="85" t="s">
        <v>70</v>
      </c>
      <c r="G105" s="48"/>
      <c r="H105" s="417"/>
      <c r="I105" s="418"/>
      <c r="J105" s="419" t="s">
        <v>411</v>
      </c>
      <c r="K105" s="209"/>
    </row>
    <row r="106" spans="2:11" ht="20.100000000000001" hidden="1" customHeight="1" x14ac:dyDescent="0.45">
      <c r="B106" s="605"/>
      <c r="C106" s="1" t="s">
        <v>99</v>
      </c>
      <c r="D106" s="2" t="s">
        <v>69</v>
      </c>
      <c r="E106" s="330" t="s">
        <v>11</v>
      </c>
      <c r="F106" s="171" t="s">
        <v>61</v>
      </c>
      <c r="G106" s="48"/>
      <c r="H106" s="414"/>
      <c r="I106" s="415"/>
      <c r="J106" s="416"/>
      <c r="K106" s="209"/>
    </row>
    <row r="107" spans="2:11" ht="20.100000000000001" hidden="1" customHeight="1" x14ac:dyDescent="0.45">
      <c r="B107" s="605"/>
      <c r="C107" s="364" t="s">
        <v>119</v>
      </c>
      <c r="D107" s="53" t="s">
        <v>313</v>
      </c>
      <c r="E107" s="4" t="s">
        <v>104</v>
      </c>
      <c r="F107" s="47" t="s">
        <v>421</v>
      </c>
      <c r="G107" s="47"/>
      <c r="H107" s="607"/>
      <c r="I107" s="420"/>
      <c r="J107" s="612" t="s">
        <v>412</v>
      </c>
      <c r="K107" s="209"/>
    </row>
    <row r="108" spans="2:11" ht="20.100000000000001" hidden="1" customHeight="1" x14ac:dyDescent="0.45">
      <c r="B108" s="605"/>
      <c r="C108" s="364" t="s">
        <v>120</v>
      </c>
      <c r="D108" s="53" t="s">
        <v>315</v>
      </c>
      <c r="E108" s="4" t="s">
        <v>104</v>
      </c>
      <c r="F108" s="47" t="s">
        <v>421</v>
      </c>
      <c r="G108" s="47"/>
      <c r="H108" s="607"/>
      <c r="I108" s="420"/>
      <c r="J108" s="612"/>
      <c r="K108" s="209"/>
    </row>
    <row r="109" spans="2:11" ht="20.100000000000001" hidden="1" customHeight="1" thickBot="1" x14ac:dyDescent="0.5">
      <c r="B109" s="606"/>
      <c r="C109" s="364" t="s">
        <v>121</v>
      </c>
      <c r="D109" s="53" t="s">
        <v>314</v>
      </c>
      <c r="E109" s="51" t="s">
        <v>104</v>
      </c>
      <c r="F109" s="47" t="s">
        <v>421</v>
      </c>
      <c r="G109" s="47"/>
      <c r="H109" s="607"/>
      <c r="I109" s="420"/>
      <c r="J109" s="612"/>
      <c r="K109" s="209"/>
    </row>
    <row r="110" spans="2:11" ht="20.100000000000001" hidden="1" customHeight="1" x14ac:dyDescent="0.45">
      <c r="C110" s="364" t="s">
        <v>118</v>
      </c>
      <c r="D110" s="79"/>
      <c r="E110" s="331" t="s">
        <v>52</v>
      </c>
      <c r="F110" s="331" t="s">
        <v>423</v>
      </c>
      <c r="G110" s="31"/>
      <c r="H110" s="421"/>
      <c r="I110" s="422"/>
      <c r="J110" s="423" t="s">
        <v>413</v>
      </c>
      <c r="K110" s="202"/>
    </row>
    <row r="111" spans="2:11" ht="20.100000000000001" hidden="1" customHeight="1" x14ac:dyDescent="0.45">
      <c r="C111" s="364" t="s">
        <v>117</v>
      </c>
      <c r="D111" s="79"/>
      <c r="E111" s="4" t="s">
        <v>185</v>
      </c>
      <c r="F111" s="331" t="s">
        <v>422</v>
      </c>
      <c r="G111" s="31"/>
      <c r="H111" s="421"/>
      <c r="I111" s="422"/>
      <c r="J111" s="423" t="s">
        <v>414</v>
      </c>
      <c r="K111" s="202"/>
    </row>
    <row r="112" spans="2:11" ht="20.100000000000001" hidden="1" customHeight="1" x14ac:dyDescent="0.45">
      <c r="C112" s="364" t="s">
        <v>79</v>
      </c>
      <c r="D112" s="53" t="s">
        <v>80</v>
      </c>
      <c r="E112" s="51" t="s">
        <v>11</v>
      </c>
      <c r="F112" s="331" t="s">
        <v>426</v>
      </c>
      <c r="G112" s="31"/>
      <c r="H112" s="421"/>
      <c r="I112" s="422"/>
      <c r="J112" s="423" t="s">
        <v>425</v>
      </c>
      <c r="K112" s="202"/>
    </row>
    <row r="113" spans="3:11" ht="20.100000000000001" hidden="1" customHeight="1" x14ac:dyDescent="0.45">
      <c r="C113" s="364" t="s">
        <v>84</v>
      </c>
      <c r="D113" s="53" t="s">
        <v>48</v>
      </c>
      <c r="E113" s="51" t="s">
        <v>11</v>
      </c>
      <c r="F113" s="331" t="s">
        <v>67</v>
      </c>
      <c r="G113" s="31"/>
      <c r="H113" s="421"/>
      <c r="I113" s="422"/>
      <c r="J113" s="423" t="s">
        <v>415</v>
      </c>
      <c r="K113" s="202"/>
    </row>
    <row r="114" spans="3:11" ht="20.100000000000001" hidden="1" customHeight="1" x14ac:dyDescent="0.45">
      <c r="C114" s="364" t="s">
        <v>122</v>
      </c>
      <c r="D114" s="55" t="s">
        <v>188</v>
      </c>
      <c r="E114" s="4" t="s">
        <v>189</v>
      </c>
      <c r="F114" s="331">
        <v>5</v>
      </c>
      <c r="G114" s="31"/>
      <c r="H114" s="421"/>
      <c r="I114" s="422"/>
      <c r="J114" s="423" t="s">
        <v>416</v>
      </c>
      <c r="K114" s="202"/>
    </row>
    <row r="115" spans="3:11" ht="20.100000000000001" hidden="1" customHeight="1" x14ac:dyDescent="0.45">
      <c r="C115" s="364" t="s">
        <v>123</v>
      </c>
      <c r="D115" s="11"/>
      <c r="E115" s="51" t="s">
        <v>183</v>
      </c>
      <c r="F115" s="331"/>
      <c r="G115" s="31"/>
      <c r="H115" s="424"/>
      <c r="I115" s="425"/>
      <c r="J115" s="37" t="s">
        <v>417</v>
      </c>
      <c r="K115" s="202"/>
    </row>
    <row r="116" spans="3:11" ht="20.100000000000001" hidden="1" customHeight="1" x14ac:dyDescent="0.45">
      <c r="C116" s="364" t="s">
        <v>124</v>
      </c>
      <c r="D116" s="11" t="s">
        <v>48</v>
      </c>
      <c r="E116" s="4" t="s">
        <v>11</v>
      </c>
      <c r="F116" s="331"/>
      <c r="G116" s="331"/>
      <c r="H116" s="424"/>
      <c r="I116" s="425"/>
      <c r="J116" s="37" t="s">
        <v>427</v>
      </c>
      <c r="K116" s="202"/>
    </row>
    <row r="117" spans="3:11" ht="20.100000000000001" hidden="1" customHeight="1" x14ac:dyDescent="0.45">
      <c r="C117" s="364" t="s">
        <v>339</v>
      </c>
      <c r="D117" s="11" t="s">
        <v>346</v>
      </c>
      <c r="E117" s="4" t="s">
        <v>11</v>
      </c>
      <c r="F117" s="331"/>
      <c r="G117" s="331"/>
      <c r="H117" s="424"/>
      <c r="I117" s="425"/>
      <c r="J117" s="37" t="s">
        <v>420</v>
      </c>
      <c r="K117" s="202"/>
    </row>
    <row r="118" spans="3:11" ht="20.100000000000001" hidden="1" customHeight="1" x14ac:dyDescent="0.45">
      <c r="C118" s="364" t="s">
        <v>340</v>
      </c>
      <c r="D118" s="11" t="s">
        <v>345</v>
      </c>
      <c r="E118" s="4" t="s">
        <v>11</v>
      </c>
      <c r="F118" s="331"/>
      <c r="G118" s="331"/>
      <c r="H118" s="424"/>
      <c r="I118" s="425"/>
      <c r="J118" s="37"/>
      <c r="K118" s="202"/>
    </row>
    <row r="119" spans="3:11" ht="20.100000000000001" hidden="1" customHeight="1" x14ac:dyDescent="0.45">
      <c r="C119" s="364" t="s">
        <v>81</v>
      </c>
      <c r="D119" s="11" t="s">
        <v>82</v>
      </c>
      <c r="E119" s="4" t="s">
        <v>52</v>
      </c>
      <c r="F119" s="331"/>
      <c r="G119" s="331"/>
      <c r="H119" s="424"/>
      <c r="I119" s="425"/>
      <c r="J119" s="37"/>
      <c r="K119" s="202"/>
    </row>
    <row r="120" spans="3:11" ht="20.100000000000001" hidden="1" customHeight="1" x14ac:dyDescent="0.45">
      <c r="C120" s="364" t="s">
        <v>50</v>
      </c>
      <c r="D120" s="11" t="s">
        <v>51</v>
      </c>
      <c r="E120" s="4" t="s">
        <v>11</v>
      </c>
      <c r="F120" s="13" t="s">
        <v>349</v>
      </c>
      <c r="G120" s="13"/>
      <c r="H120" s="424"/>
      <c r="I120" s="425"/>
      <c r="J120" s="37"/>
      <c r="K120" s="202"/>
    </row>
    <row r="121" spans="3:11" ht="20.100000000000001" hidden="1" customHeight="1" x14ac:dyDescent="0.45">
      <c r="C121" s="364" t="s">
        <v>341</v>
      </c>
      <c r="D121" s="11" t="s">
        <v>343</v>
      </c>
      <c r="E121" s="4"/>
      <c r="F121" s="331"/>
      <c r="G121" s="331"/>
      <c r="H121" s="424"/>
      <c r="I121" s="425"/>
      <c r="J121" s="37"/>
      <c r="K121" s="202"/>
    </row>
    <row r="122" spans="3:11" ht="20.100000000000001" hidden="1" customHeight="1" x14ac:dyDescent="0.45">
      <c r="C122" s="364" t="s">
        <v>342</v>
      </c>
      <c r="D122" s="11" t="s">
        <v>344</v>
      </c>
      <c r="E122" s="4"/>
      <c r="F122" s="331"/>
      <c r="G122" s="331"/>
      <c r="H122" s="424"/>
      <c r="I122" s="425"/>
      <c r="J122" s="37"/>
      <c r="K122" s="202"/>
    </row>
    <row r="123" spans="3:11" ht="20.100000000000001" hidden="1" customHeight="1" x14ac:dyDescent="0.45">
      <c r="C123" s="364" t="s">
        <v>347</v>
      </c>
      <c r="D123" s="11"/>
      <c r="E123" s="51"/>
      <c r="F123" s="331"/>
      <c r="G123" s="331"/>
      <c r="H123" s="424"/>
      <c r="I123" s="425"/>
      <c r="J123" s="37" t="s">
        <v>418</v>
      </c>
      <c r="K123" s="202"/>
    </row>
    <row r="124" spans="3:11" ht="20.100000000000001" hidden="1" customHeight="1" thickBot="1" x14ac:dyDescent="0.5">
      <c r="C124" s="384" t="s">
        <v>348</v>
      </c>
      <c r="D124" s="199"/>
      <c r="E124" s="156" t="s">
        <v>221</v>
      </c>
      <c r="F124" s="29"/>
      <c r="G124" s="29"/>
      <c r="H124" s="426"/>
      <c r="I124" s="427"/>
      <c r="J124" s="428" t="s">
        <v>419</v>
      </c>
      <c r="K124" s="202"/>
    </row>
    <row r="126" spans="3:11" hidden="1" x14ac:dyDescent="0.45">
      <c r="C126" s="358"/>
      <c r="D126" s="358"/>
      <c r="E126" s="358"/>
      <c r="F126" s="358"/>
      <c r="G126" s="358"/>
      <c r="H126" s="358"/>
      <c r="I126" s="335"/>
      <c r="J126" s="335"/>
    </row>
    <row r="127" spans="3:11" hidden="1" x14ac:dyDescent="0.45">
      <c r="D127" s="54"/>
    </row>
  </sheetData>
  <mergeCells count="50">
    <mergeCell ref="B86:B89"/>
    <mergeCell ref="B103:B109"/>
    <mergeCell ref="B77:B80"/>
    <mergeCell ref="B81:B85"/>
    <mergeCell ref="H107:H109"/>
    <mergeCell ref="C101:C102"/>
    <mergeCell ref="D101:D102"/>
    <mergeCell ref="E101:E102"/>
    <mergeCell ref="F101:F102"/>
    <mergeCell ref="H101:H102"/>
    <mergeCell ref="C94:J94"/>
    <mergeCell ref="D91:F91"/>
    <mergeCell ref="J107:J109"/>
    <mergeCell ref="G101:G102"/>
    <mergeCell ref="C90:H90"/>
    <mergeCell ref="I101:I102"/>
    <mergeCell ref="B19:B23"/>
    <mergeCell ref="B24:B28"/>
    <mergeCell ref="B29:B32"/>
    <mergeCell ref="B38:B42"/>
    <mergeCell ref="B43:B47"/>
    <mergeCell ref="B48:B50"/>
    <mergeCell ref="B56:B59"/>
    <mergeCell ref="B60:B64"/>
    <mergeCell ref="B65:B71"/>
    <mergeCell ref="D34:F34"/>
    <mergeCell ref="D52:F52"/>
    <mergeCell ref="D15:F15"/>
    <mergeCell ref="J26:J28"/>
    <mergeCell ref="J45:J47"/>
    <mergeCell ref="D73:F73"/>
    <mergeCell ref="C2:J2"/>
    <mergeCell ref="C17:J17"/>
    <mergeCell ref="C36:J36"/>
    <mergeCell ref="C54:J54"/>
    <mergeCell ref="C95:J95"/>
    <mergeCell ref="C96:J96"/>
    <mergeCell ref="C97:J100"/>
    <mergeCell ref="J101:J102"/>
    <mergeCell ref="L75:N75"/>
    <mergeCell ref="C75:J75"/>
    <mergeCell ref="J83:J85"/>
    <mergeCell ref="O75:Q75"/>
    <mergeCell ref="L54:N54"/>
    <mergeCell ref="O54:Q54"/>
    <mergeCell ref="L2:N2"/>
    <mergeCell ref="L17:N17"/>
    <mergeCell ref="O17:Q17"/>
    <mergeCell ref="L36:N36"/>
    <mergeCell ref="O36:Q36"/>
  </mergeCells>
  <conditionalFormatting sqref="C19">
    <cfRule type="expression" dxfId="2" priority="2">
      <formula>$L$19&gt;0.8</formula>
    </cfRule>
    <cfRule type="expression" dxfId="1" priority="3">
      <formula>$L$19&gt;80</formula>
    </cfRule>
    <cfRule type="expression" priority="4">
      <formula>"IF($K$16&gt;=80)"</formula>
    </cfRule>
  </conditionalFormatting>
  <conditionalFormatting sqref="C20">
    <cfRule type="expression" dxfId="0" priority="1">
      <formula>$L$20&gt;0.8</formula>
    </cfRule>
  </conditionalFormatting>
  <pageMargins left="0.7" right="0.7" top="0.75" bottom="0.5" header="0.3" footer="0.3"/>
  <pageSetup paperSize="9" scale="68" fitToHeight="0" orientation="landscape" horizontalDpi="300" verticalDpi="300" r:id="rId1"/>
  <headerFooter>
    <oddHeader xml:space="preserve">&amp;LData Quality Factors for UXO surveys (contact: Torsten Frey, tfrey@geomar.de and Daniel Wehner, dwehner@egeos.de)&amp;RGrant No 863702 &amp;G   </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B694-C9B4-4859-838E-9D971937ABC3}">
  <dimension ref="A1:A23"/>
  <sheetViews>
    <sheetView workbookViewId="0">
      <selection activeCell="A18" sqref="A18"/>
    </sheetView>
  </sheetViews>
  <sheetFormatPr defaultColWidth="8.86328125" defaultRowHeight="14.25" x14ac:dyDescent="0.45"/>
  <cols>
    <col min="1" max="1" width="135.86328125" customWidth="1"/>
  </cols>
  <sheetData>
    <row r="1" spans="1:1" ht="26.1" customHeight="1" x14ac:dyDescent="0.45">
      <c r="A1" s="279" t="s">
        <v>439</v>
      </c>
    </row>
    <row r="3" spans="1:1" ht="28.5" x14ac:dyDescent="0.45">
      <c r="A3" s="108" t="s">
        <v>397</v>
      </c>
    </row>
    <row r="4" spans="1:1" ht="28.5" x14ac:dyDescent="0.45">
      <c r="A4" s="108" t="s">
        <v>350</v>
      </c>
    </row>
    <row r="5" spans="1:1" x14ac:dyDescent="0.45">
      <c r="A5" s="108" t="s">
        <v>351</v>
      </c>
    </row>
    <row r="6" spans="1:1" x14ac:dyDescent="0.45">
      <c r="A6" s="108" t="s">
        <v>352</v>
      </c>
    </row>
    <row r="7" spans="1:1" x14ac:dyDescent="0.45">
      <c r="A7" s="108" t="s">
        <v>382</v>
      </c>
    </row>
    <row r="8" spans="1:1" x14ac:dyDescent="0.45">
      <c r="A8" s="108" t="s">
        <v>353</v>
      </c>
    </row>
    <row r="9" spans="1:1" ht="28.5" x14ac:dyDescent="0.45">
      <c r="A9" s="108" t="s">
        <v>354</v>
      </c>
    </row>
    <row r="10" spans="1:1" x14ac:dyDescent="0.45">
      <c r="A10" s="108" t="s">
        <v>355</v>
      </c>
    </row>
    <row r="11" spans="1:1" x14ac:dyDescent="0.45">
      <c r="A11" s="108" t="s">
        <v>356</v>
      </c>
    </row>
    <row r="12" spans="1:1" ht="28.5" x14ac:dyDescent="0.45">
      <c r="A12" s="108" t="s">
        <v>357</v>
      </c>
    </row>
    <row r="13" spans="1:1" x14ac:dyDescent="0.45">
      <c r="A13" s="108" t="s">
        <v>380</v>
      </c>
    </row>
    <row r="14" spans="1:1" x14ac:dyDescent="0.45">
      <c r="A14" s="108" t="s">
        <v>358</v>
      </c>
    </row>
    <row r="15" spans="1:1" x14ac:dyDescent="0.45">
      <c r="A15" s="108" t="s">
        <v>386</v>
      </c>
    </row>
    <row r="16" spans="1:1" x14ac:dyDescent="0.45">
      <c r="A16" s="108" t="s">
        <v>359</v>
      </c>
    </row>
    <row r="17" spans="1:1" x14ac:dyDescent="0.45">
      <c r="A17" s="108" t="s">
        <v>383</v>
      </c>
    </row>
    <row r="18" spans="1:1" x14ac:dyDescent="0.45">
      <c r="A18" s="108" t="s">
        <v>381</v>
      </c>
    </row>
    <row r="19" spans="1:1" x14ac:dyDescent="0.45">
      <c r="A19" s="108" t="s">
        <v>360</v>
      </c>
    </row>
    <row r="20" spans="1:1" ht="28.5" x14ac:dyDescent="0.45">
      <c r="A20" s="108" t="s">
        <v>361</v>
      </c>
    </row>
    <row r="21" spans="1:1" ht="28.5" x14ac:dyDescent="0.45">
      <c r="A21" s="108" t="s">
        <v>362</v>
      </c>
    </row>
    <row r="22" spans="1:1" x14ac:dyDescent="0.45">
      <c r="A22" s="108" t="s">
        <v>363</v>
      </c>
    </row>
    <row r="23" spans="1:1" x14ac:dyDescent="0.45">
      <c r="A23" s="108" t="s">
        <v>364</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D1B6C-70A2-4D71-85AC-3E9339DD6BF2}">
  <dimension ref="A1:Q4"/>
  <sheetViews>
    <sheetView showGridLines="0" zoomScale="70" zoomScaleNormal="70" workbookViewId="0">
      <selection activeCell="B1" sqref="B1"/>
    </sheetView>
  </sheetViews>
  <sheetFormatPr defaultColWidth="0" defaultRowHeight="14.25" zeroHeight="1" x14ac:dyDescent="0.45"/>
  <cols>
    <col min="1" max="1" width="2.796875" customWidth="1"/>
    <col min="2" max="2" width="237" customWidth="1"/>
    <col min="3" max="3" width="7.796875" customWidth="1"/>
    <col min="4" max="17" width="0" hidden="1" customWidth="1"/>
    <col min="18" max="16384" width="11.53125" hidden="1"/>
  </cols>
  <sheetData>
    <row r="1" spans="1:3" ht="20" customHeight="1" thickBot="1" x14ac:dyDescent="0.5">
      <c r="A1" s="405"/>
      <c r="B1" s="405"/>
      <c r="C1" s="405"/>
    </row>
    <row r="2" spans="1:3" ht="15.75" x14ac:dyDescent="0.45">
      <c r="A2" s="405"/>
      <c r="B2" s="404" t="s">
        <v>439</v>
      </c>
      <c r="C2" s="405"/>
    </row>
    <row r="3" spans="1:3" ht="299.64999999999998" thickBot="1" x14ac:dyDescent="0.5">
      <c r="A3" s="405"/>
      <c r="B3" s="406" t="s">
        <v>583</v>
      </c>
      <c r="C3" s="405"/>
    </row>
    <row r="4" spans="1:3" x14ac:dyDescent="0.45">
      <c r="A4" s="405"/>
      <c r="B4" s="405"/>
      <c r="C4" s="405"/>
    </row>
  </sheetData>
  <sheetProtection algorithmName="SHA-512" hashValue="Yt33t925omqYefX48urtW+Cbg2mQUupCW4TUBW7/4WRb3nxzY7/OSZul9t0Cu1NLFqp4lQsGLajMgok4UIW6Mw==" saltValue="M5lchNXrzoQSLNppOfOiZ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73F55A56FD5D4D98299A34FD4FA4C3" ma:contentTypeVersion="9" ma:contentTypeDescription="Ein neues Dokument erstellen." ma:contentTypeScope="" ma:versionID="47b6dbc562c7fc8a14bc9a51ed3cc28c">
  <xsd:schema xmlns:xsd="http://www.w3.org/2001/XMLSchema" xmlns:xs="http://www.w3.org/2001/XMLSchema" xmlns:p="http://schemas.microsoft.com/office/2006/metadata/properties" xmlns:ns3="69728e45-5f16-455f-b63b-937249e7749c" targetNamespace="http://schemas.microsoft.com/office/2006/metadata/properties" ma:root="true" ma:fieldsID="ddf96745f78bf414c45736cffa99b1f1" ns3:_="">
    <xsd:import namespace="69728e45-5f16-455f-b63b-937249e7749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28e45-5f16-455f-b63b-937249e77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12C64F-3912-44B6-9F3A-1B368728868F}">
  <ds:schemaRefs>
    <ds:schemaRef ds:uri="http://purl.org/dc/dcmitype/"/>
    <ds:schemaRef ds:uri="http://schemas.microsoft.com/office/infopath/2007/PartnerControls"/>
    <ds:schemaRef ds:uri="http://purl.org/dc/elements/1.1/"/>
    <ds:schemaRef ds:uri="http://schemas.microsoft.com/office/2006/documentManagement/types"/>
    <ds:schemaRef ds:uri="69728e45-5f16-455f-b63b-937249e7749c"/>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7AE3AE5-E162-45FD-9799-002F5CF689F4}">
  <ds:schemaRefs>
    <ds:schemaRef ds:uri="http://schemas.microsoft.com/sharepoint/v3/contenttype/forms"/>
  </ds:schemaRefs>
</ds:datastoreItem>
</file>

<file path=customXml/itemProps3.xml><?xml version="1.0" encoding="utf-8"?>
<ds:datastoreItem xmlns:ds="http://schemas.openxmlformats.org/officeDocument/2006/customXml" ds:itemID="{4EE2F906-4273-457E-8F12-C72C54978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28e45-5f16-455f-b63b-937249e77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Questionnaire - Quality Factors</vt:lpstr>
      <vt:lpstr>Workshop - Quality Factors</vt:lpstr>
      <vt:lpstr>Quality Factors (Preliminary)</vt:lpstr>
      <vt:lpstr>References (old)</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Wehner</dc:creator>
  <cp:lastModifiedBy>Daniel Wehner</cp:lastModifiedBy>
  <cp:lastPrinted>2021-02-16T11:58:21Z</cp:lastPrinted>
  <dcterms:created xsi:type="dcterms:W3CDTF">2020-09-18T10:50:24Z</dcterms:created>
  <dcterms:modified xsi:type="dcterms:W3CDTF">2021-08-18T15:33:57Z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0x0101002973F55A56FD5D4D98299A34FD4FA4C3</vt:lpwstr>
  </property>
</Properties>
</file>